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28978078-B4D0-4F03-B9D7-70293A9ABA13}" xr6:coauthVersionLast="45" xr6:coauthVersionMax="45" xr10:uidLastSave="{00000000-0000-0000-0000-000000000000}"/>
  <bookViews>
    <workbookView xWindow="10350" yWindow="915" windowWidth="17955" windowHeight="1335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3" l="1"/>
  <c r="N57" i="21"/>
  <c r="L33" i="25"/>
  <c r="L21" i="25" l="1"/>
  <c r="L11" i="25"/>
  <c r="L10" i="22"/>
  <c r="M11" i="23"/>
  <c r="AA19" i="21"/>
  <c r="AA13" i="21" s="1"/>
  <c r="AA10" i="21"/>
  <c r="AA7" i="21" s="1"/>
  <c r="N49" i="21"/>
  <c r="L15" i="25" l="1"/>
  <c r="AA22" i="21"/>
  <c r="AA25" i="21" s="1"/>
  <c r="M10" i="23"/>
  <c r="N56" i="21"/>
  <c r="L22" i="23"/>
  <c r="L23" i="23" s="1"/>
  <c r="N62" i="2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s="1"/>
  <c r="AA24" i="21" s="1"/>
  <c r="L52" i="25" l="1"/>
  <c r="L54" i="25" s="1"/>
  <c r="O59" i="25" s="1"/>
  <c r="AA61" i="21"/>
  <c r="AA62" i="21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<sst xmlns="http://schemas.openxmlformats.org/spreadsheetml/2006/main" count="217" uniqueCount="181">
  <si>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</si>
  <si>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</si>
  <si>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</si>
  <si>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</si>
  <si>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</si>
  <si>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</si>
  <si>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</si>
  <si>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</si>
  <si>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</si>
  <si>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</si>
  <si>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</si>
  <si>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</si>
  <si>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</si>
  <si>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</si>
  <si>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</si>
  <si>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</si>
  <si>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</si>
  <si>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</si>
  <si>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</si>
  <si>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</si>
  <si>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</si>
  <si>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</si>
  <si>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</si>
  <si>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</si>
  <si>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</si>
  <si>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</si>
  <si>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</si>
  <si>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</si>
  <si>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</si>
  <si>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</si>
  <si>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</si>
  <si>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</si>
  <si>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</si>
  <si>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</si>
  <si>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</si>
  <si>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</si>
  <si>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</si>
  <si>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</si>
  <si>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</si>
  <si>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</si>
  <si>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</si>
  <si>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</si>
  <si>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</si>
  <si>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</si>
  <si>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</si>
  <si>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</si>
  <si>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</si>
  <si>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</si>
  <si>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</si>
  <si>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</si>
  <si>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</si>
  <si>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</si>
  <si>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</si>
  <si>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</si>
  <si>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</si>
  <si>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</si>
  <si>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</si>
  <si>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</si>
  <si>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</si>
  <si>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</si>
  <si>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</si>
  <si>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</si>
  <si>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</si>
  <si>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</si>
  <si>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</si>
  <si>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</si>
  <si>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</si>
  <si>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</si>
  <si>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</si>
  <si>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</si>
  <si>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</si>
  <si>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</si>
  <si>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</si>
  <si>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</si>
  <si>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</si>
  <si>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</si>
  <si>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</si>
  <si>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</si>
  <si>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</si>
  <si>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</si>
  <si>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</si>
  <si>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</si>
  <si>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</si>
  <si>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</si>
  <si>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</si>
  <si>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</si>
  <si>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</si>
  <si>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</si>
  <si>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</si>
  <si>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</si>
  <si>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</si>
  <si>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</si>
  <si>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</si>
  <si>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</si>
  <si>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</si>
  <si>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</si>
  <si>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</si>
  <si>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</si>
  <si>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</si>
  <si>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</si>
  <si>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</si>
  <si>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</si>
  <si>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</si>
  <si>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</si>
  <si>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</si>
  <si>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</si>
  <si>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</si>
  <si>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</si>
  <si>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</si>
  <si>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</si>
  <si>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</si>
  <si>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</si>
  <si>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</si>
  <si>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</si>
  <si>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</si>
  <si>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</si>
  <si>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</si>
  <si>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</si>
  <si>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</si>
  <si>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</si>
  <si>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</si>
  <si>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</si>
  <si>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</si>
  <si>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</si>
  <si>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</si>
  <si>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</si>
  <si>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</si>
  <si>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</si>
  <si>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</si>
  <si>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</si>
  <si>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</si>
  <si>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</si>
  <si>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</si>
  <si>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</si>
  <si>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</si>
  <si>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</si>
  <si>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</si>
  <si>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</si>
  <si>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</si>
  <si>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</si>
  <si>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</si>
  <si>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</si>
  <si>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</si>
  <si>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</si>
  <si>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</si>
  <si>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</si>
  <si>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</si>
  <si>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</si>
  <si>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</si>
  <si>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</si>
  <si>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</si>
  <si>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</si>
  <si>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</si>
  <si>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</si>
  <si>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</si>
  <si>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</si>
  <si>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</si>
  <si>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</si>
  <si>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</si>
  <si>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</si>
  <si>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</si>
  <si>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</si>
  <si>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</si>
  <si>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</si>
  <si>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</si>
  <si>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</si>
  <si>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</si>
  <si>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</si>
  <si>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</si>
  <si>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</si>
  <si>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</si>
  <si>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</si>
  <si>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</si>
  <si>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</si>
  <si>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</si>
  <si>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</si>
  <si>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</si>
  <si>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</si>
  <si>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非常勤職員公務災害補償等事業</t>
    <rPh sb="0" eb="3">
      <t>ヒジョウキン</t>
    </rPh>
    <rPh sb="3" eb="5">
      <t>ショクイン</t>
    </rPh>
    <rPh sb="5" eb="7">
      <t>コウム</t>
    </rPh>
    <rPh sb="7" eb="9">
      <t>サイガイ</t>
    </rPh>
    <rPh sb="9" eb="11">
      <t>ホショウ</t>
    </rPh>
    <rPh sb="11" eb="12">
      <t>トウ</t>
    </rPh>
    <rPh sb="12" eb="14">
      <t>ジギョウ</t>
    </rPh>
    <phoneticPr fontId="3"/>
  </si>
  <si>
    <t>非常勤職員公務災害補償等事業</t>
    <rPh sb="0" eb="3">
      <t>ヒジョウキン</t>
    </rPh>
    <rPh sb="3" eb="5">
      <t>ショクイン</t>
    </rPh>
    <rPh sb="5" eb="7">
      <t>コウム</t>
    </rPh>
    <rPh sb="7" eb="9">
      <t>サイガイ</t>
    </rPh>
    <rPh sb="9" eb="12">
      <t>ホショウナド</t>
    </rPh>
    <rPh sb="12" eb="14">
      <t>ジギョウ</t>
    </rPh>
    <phoneticPr fontId="3"/>
  </si>
  <si>
    <t>非常勤職員公務災害補償等事業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</si>
</sst>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28" ht="21" customHeight="1" x14ac:dyDescent="0.15">
      <c r="B3" s="206" t="s">
        <v>173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91" t="s">
        <v>1</v>
      </c>
      <c r="C5" s="192"/>
      <c r="D5" s="192"/>
      <c r="E5" s="192"/>
      <c r="F5" s="192"/>
      <c r="G5" s="192"/>
      <c r="H5" s="192"/>
      <c r="I5" s="207"/>
      <c r="J5" s="207"/>
      <c r="K5" s="207"/>
      <c r="L5" s="207"/>
      <c r="M5" s="207"/>
      <c r="N5" s="208" t="s">
        <v>2</v>
      </c>
      <c r="O5" s="209"/>
      <c r="P5" s="192" t="s">
        <v>1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08" t="s">
        <v>2</v>
      </c>
      <c r="AB5" s="209"/>
    </row>
    <row r="6" spans="1:28" s="6" customFormat="1" ht="14.65" customHeight="1" x14ac:dyDescent="0.15">
      <c r="B6" s="154" t="s">
        <v>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79"/>
      <c r="O6" s="180"/>
      <c r="P6" s="7" t="s">
        <v>4</v>
      </c>
      <c r="Q6" s="7"/>
      <c r="R6" s="7"/>
      <c r="S6" s="7"/>
      <c r="T6" s="7"/>
      <c r="U6" s="7"/>
      <c r="V6" s="156"/>
      <c r="W6" s="155"/>
      <c r="X6" s="155"/>
      <c r="Y6" s="155"/>
      <c r="Z6" s="155"/>
      <c r="AA6" s="179"/>
      <c r="AB6" s="180"/>
    </row>
    <row r="7" spans="1:28" s="6" customFormat="1" ht="14.65" customHeight="1" x14ac:dyDescent="0.15">
      <c r="B7" s="154"/>
      <c r="C7" s="155" t="s">
        <v>5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79">
        <f>N8+N36+N39</f>
        <v>120327188</v>
      </c>
      <c r="O7" s="180"/>
      <c r="P7" s="7"/>
      <c r="Q7" s="155" t="s">
        <v>6</v>
      </c>
      <c r="R7" s="155"/>
      <c r="S7" s="155"/>
      <c r="T7" s="155"/>
      <c r="U7" s="155"/>
      <c r="V7" s="155"/>
      <c r="W7" s="155"/>
      <c r="X7" s="155"/>
      <c r="Y7" s="155"/>
      <c r="Z7" s="155"/>
      <c r="AA7" s="179">
        <f>SUM(AA8:AB12)</f>
        <v>10780948</v>
      </c>
      <c r="AB7" s="180"/>
    </row>
    <row r="8" spans="1:28" s="6" customFormat="1" ht="14.65" customHeight="1" x14ac:dyDescent="0.15">
      <c r="B8" s="154"/>
      <c r="C8" s="155"/>
      <c r="D8" s="155" t="s">
        <v>7</v>
      </c>
      <c r="E8" s="155"/>
      <c r="F8" s="155"/>
      <c r="G8" s="155"/>
      <c r="H8" s="155"/>
      <c r="I8" s="155"/>
      <c r="J8" s="155"/>
      <c r="K8" s="155"/>
      <c r="L8" s="155"/>
      <c r="M8" s="155"/>
      <c r="N8" s="179">
        <f>N9</f>
        <v>0</v>
      </c>
      <c r="O8" s="180"/>
      <c r="P8" s="7"/>
      <c r="Q8" s="155"/>
      <c r="R8" s="155" t="s">
        <v>8</v>
      </c>
      <c r="S8" s="155"/>
      <c r="T8" s="155"/>
      <c r="U8" s="155"/>
      <c r="V8" s="155"/>
      <c r="W8" s="155"/>
      <c r="X8" s="155"/>
      <c r="Y8" s="155"/>
      <c r="Z8" s="155"/>
      <c r="AA8" s="179"/>
      <c r="AB8" s="180"/>
    </row>
    <row r="9" spans="1:28" s="6" customFormat="1" ht="14.65" customHeight="1" x14ac:dyDescent="0.15">
      <c r="B9" s="154"/>
      <c r="C9" s="155"/>
      <c r="D9" s="155"/>
      <c r="E9" s="155" t="s">
        <v>9</v>
      </c>
      <c r="F9" s="155"/>
      <c r="G9" s="155"/>
      <c r="H9" s="155"/>
      <c r="I9" s="155"/>
      <c r="J9" s="155"/>
      <c r="K9" s="155"/>
      <c r="L9" s="155"/>
      <c r="M9" s="155"/>
      <c r="N9" s="179">
        <f>N10+N12+N13</f>
        <v>0</v>
      </c>
      <c r="O9" s="180"/>
      <c r="P9" s="7"/>
      <c r="Q9" s="155"/>
      <c r="R9" s="8" t="s">
        <v>10</v>
      </c>
      <c r="S9" s="155"/>
      <c r="T9" s="155"/>
      <c r="U9" s="155"/>
      <c r="V9" s="155"/>
      <c r="W9" s="155"/>
      <c r="X9" s="155"/>
      <c r="Y9" s="155"/>
      <c r="Z9" s="155"/>
      <c r="AA9" s="179"/>
      <c r="AB9" s="180"/>
    </row>
    <row r="10" spans="1:28" s="6" customFormat="1" ht="14.65" customHeight="1" x14ac:dyDescent="0.15">
      <c r="B10" s="154"/>
      <c r="C10" s="155"/>
      <c r="D10" s="155"/>
      <c r="E10" s="155"/>
      <c r="F10" s="155" t="s">
        <v>11</v>
      </c>
      <c r="G10" s="155"/>
      <c r="H10" s="155"/>
      <c r="I10" s="155"/>
      <c r="J10" s="155"/>
      <c r="K10" s="155"/>
      <c r="L10" s="155"/>
      <c r="M10" s="155"/>
      <c r="N10" s="179"/>
      <c r="O10" s="180"/>
      <c r="P10" s="7"/>
      <c r="Q10" s="155"/>
      <c r="R10" s="155" t="s">
        <v>12</v>
      </c>
      <c r="S10" s="155"/>
      <c r="T10" s="155"/>
      <c r="U10" s="155"/>
      <c r="V10" s="155"/>
      <c r="W10" s="155"/>
      <c r="X10" s="155"/>
      <c r="Y10" s="155"/>
      <c r="Z10" s="155"/>
      <c r="AA10" s="179">
        <f>11863938+749343-1832333</f>
        <v>10780948</v>
      </c>
      <c r="AB10" s="180"/>
    </row>
    <row r="11" spans="1:28" s="6" customFormat="1" ht="14.65" customHeight="1" x14ac:dyDescent="0.15">
      <c r="B11" s="154"/>
      <c r="C11" s="155"/>
      <c r="D11" s="155"/>
      <c r="E11" s="155"/>
      <c r="F11" s="155" t="s">
        <v>13</v>
      </c>
      <c r="G11" s="155"/>
      <c r="H11" s="155"/>
      <c r="I11" s="155"/>
      <c r="J11" s="155"/>
      <c r="K11" s="155"/>
      <c r="L11" s="155"/>
      <c r="M11" s="155"/>
      <c r="N11" s="179"/>
      <c r="O11" s="180"/>
      <c r="P11" s="7"/>
      <c r="Q11" s="155"/>
      <c r="R11" s="155" t="s">
        <v>14</v>
      </c>
      <c r="S11" s="155"/>
      <c r="T11" s="155"/>
      <c r="U11" s="155"/>
      <c r="V11" s="155"/>
      <c r="W11" s="155"/>
      <c r="X11" s="155"/>
      <c r="Y11" s="155"/>
      <c r="Z11" s="155"/>
      <c r="AA11" s="179"/>
      <c r="AB11" s="180"/>
    </row>
    <row r="12" spans="1:28" s="6" customFormat="1" ht="14.65" customHeight="1" x14ac:dyDescent="0.15">
      <c r="B12" s="154"/>
      <c r="C12" s="155"/>
      <c r="D12" s="155"/>
      <c r="E12" s="155"/>
      <c r="F12" s="155" t="s">
        <v>15</v>
      </c>
      <c r="G12" s="155"/>
      <c r="H12" s="155"/>
      <c r="I12" s="155"/>
      <c r="J12" s="155"/>
      <c r="K12" s="155"/>
      <c r="L12" s="155"/>
      <c r="M12" s="155"/>
      <c r="N12" s="179"/>
      <c r="O12" s="180"/>
      <c r="P12" s="7"/>
      <c r="Q12" s="7"/>
      <c r="R12" s="155" t="s">
        <v>169</v>
      </c>
      <c r="S12" s="155"/>
      <c r="T12" s="155"/>
      <c r="U12" s="155"/>
      <c r="V12" s="155"/>
      <c r="W12" s="155"/>
      <c r="X12" s="155"/>
      <c r="Y12" s="155"/>
      <c r="Z12" s="155"/>
      <c r="AA12" s="179"/>
      <c r="AB12" s="180"/>
    </row>
    <row r="13" spans="1:28" s="6" customFormat="1" ht="14.65" customHeight="1" x14ac:dyDescent="0.15">
      <c r="B13" s="154"/>
      <c r="C13" s="155"/>
      <c r="D13" s="155"/>
      <c r="E13" s="155"/>
      <c r="F13" s="155" t="s">
        <v>17</v>
      </c>
      <c r="G13" s="155"/>
      <c r="H13" s="155"/>
      <c r="I13" s="155"/>
      <c r="J13" s="155"/>
      <c r="K13" s="155"/>
      <c r="L13" s="155"/>
      <c r="M13" s="155"/>
      <c r="N13" s="199"/>
      <c r="O13" s="200"/>
      <c r="P13" s="7"/>
      <c r="Q13" s="155" t="s">
        <v>157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79">
        <f>SUM(AA14:AB21)</f>
        <v>604311</v>
      </c>
      <c r="AB13" s="180"/>
    </row>
    <row r="14" spans="1:28" s="6" customFormat="1" ht="14.65" customHeight="1" x14ac:dyDescent="0.15">
      <c r="B14" s="154"/>
      <c r="C14" s="155"/>
      <c r="D14" s="155"/>
      <c r="E14" s="155"/>
      <c r="F14" s="155" t="s">
        <v>18</v>
      </c>
      <c r="G14" s="155"/>
      <c r="H14" s="155"/>
      <c r="I14" s="155"/>
      <c r="J14" s="155"/>
      <c r="K14" s="155"/>
      <c r="L14" s="155"/>
      <c r="M14" s="155"/>
      <c r="N14" s="179"/>
      <c r="O14" s="180"/>
      <c r="P14" s="7"/>
      <c r="Q14" s="7"/>
      <c r="R14" s="8" t="s">
        <v>19</v>
      </c>
      <c r="S14" s="155"/>
      <c r="T14" s="155"/>
      <c r="U14" s="155"/>
      <c r="V14" s="155"/>
      <c r="W14" s="155"/>
      <c r="X14" s="155"/>
      <c r="Y14" s="155"/>
      <c r="Z14" s="155"/>
      <c r="AA14" s="179"/>
      <c r="AB14" s="180"/>
    </row>
    <row r="15" spans="1:28" s="6" customFormat="1" ht="14.65" customHeight="1" x14ac:dyDescent="0.15">
      <c r="B15" s="154"/>
      <c r="C15" s="155"/>
      <c r="D15" s="155"/>
      <c r="E15" s="155"/>
      <c r="F15" s="155" t="s">
        <v>20</v>
      </c>
      <c r="G15" s="155"/>
      <c r="H15" s="155"/>
      <c r="I15" s="155"/>
      <c r="J15" s="155"/>
      <c r="K15" s="155"/>
      <c r="L15" s="155"/>
      <c r="M15" s="155"/>
      <c r="N15" s="179"/>
      <c r="O15" s="180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9"/>
      <c r="AB15" s="180"/>
    </row>
    <row r="16" spans="1:28" s="6" customFormat="1" ht="14.65" customHeight="1" x14ac:dyDescent="0.15">
      <c r="B16" s="154"/>
      <c r="C16" s="155"/>
      <c r="D16" s="155"/>
      <c r="E16" s="155"/>
      <c r="F16" s="155" t="s">
        <v>158</v>
      </c>
      <c r="G16" s="157"/>
      <c r="H16" s="157"/>
      <c r="I16" s="157"/>
      <c r="J16" s="157"/>
      <c r="K16" s="157"/>
      <c r="L16" s="157"/>
      <c r="M16" s="157"/>
      <c r="N16" s="179"/>
      <c r="O16" s="180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9"/>
      <c r="AB16" s="180"/>
    </row>
    <row r="17" spans="2:28" s="6" customFormat="1" ht="14.65" customHeight="1" x14ac:dyDescent="0.15">
      <c r="B17" s="154"/>
      <c r="C17" s="155"/>
      <c r="D17" s="155"/>
      <c r="E17" s="155"/>
      <c r="F17" s="155" t="s">
        <v>159</v>
      </c>
      <c r="G17" s="157"/>
      <c r="H17" s="157"/>
      <c r="I17" s="157"/>
      <c r="J17" s="157"/>
      <c r="K17" s="157"/>
      <c r="L17" s="157"/>
      <c r="M17" s="157"/>
      <c r="N17" s="179"/>
      <c r="O17" s="180"/>
      <c r="P17" s="155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9"/>
      <c r="AB17" s="180"/>
    </row>
    <row r="18" spans="2:28" s="6" customFormat="1" ht="14.65" customHeight="1" x14ac:dyDescent="0.15">
      <c r="B18" s="154"/>
      <c r="C18" s="155"/>
      <c r="D18" s="155"/>
      <c r="E18" s="155"/>
      <c r="F18" s="155" t="s">
        <v>24</v>
      </c>
      <c r="G18" s="157"/>
      <c r="H18" s="157"/>
      <c r="I18" s="157"/>
      <c r="J18" s="157"/>
      <c r="K18" s="157"/>
      <c r="L18" s="157"/>
      <c r="M18" s="157"/>
      <c r="N18" s="179"/>
      <c r="O18" s="180"/>
      <c r="P18" s="155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9"/>
      <c r="AB18" s="180"/>
    </row>
    <row r="19" spans="2:28" s="6" customFormat="1" ht="14.65" customHeight="1" x14ac:dyDescent="0.15">
      <c r="B19" s="154"/>
      <c r="C19" s="155"/>
      <c r="D19" s="155"/>
      <c r="E19" s="155"/>
      <c r="F19" s="155" t="s">
        <v>160</v>
      </c>
      <c r="G19" s="157"/>
      <c r="H19" s="157"/>
      <c r="I19" s="157"/>
      <c r="J19" s="157"/>
      <c r="K19" s="157"/>
      <c r="L19" s="157"/>
      <c r="M19" s="157"/>
      <c r="N19" s="179"/>
      <c r="O19" s="180"/>
      <c r="P19" s="7"/>
      <c r="Q19" s="7"/>
      <c r="R19" s="155" t="s">
        <v>26</v>
      </c>
      <c r="S19" s="155"/>
      <c r="T19" s="155"/>
      <c r="U19" s="155"/>
      <c r="V19" s="155"/>
      <c r="W19" s="155"/>
      <c r="X19" s="155"/>
      <c r="Y19" s="155"/>
      <c r="Z19" s="155"/>
      <c r="AA19" s="198">
        <f>627102-627103+604312</f>
        <v>604311</v>
      </c>
      <c r="AB19" s="180"/>
    </row>
    <row r="20" spans="2:28" s="6" customFormat="1" ht="14.65" customHeight="1" x14ac:dyDescent="0.15">
      <c r="B20" s="154"/>
      <c r="C20" s="155"/>
      <c r="D20" s="155"/>
      <c r="E20" s="155"/>
      <c r="F20" s="155" t="s">
        <v>27</v>
      </c>
      <c r="G20" s="157"/>
      <c r="H20" s="157"/>
      <c r="I20" s="157"/>
      <c r="J20" s="157"/>
      <c r="K20" s="157"/>
      <c r="L20" s="157"/>
      <c r="M20" s="157"/>
      <c r="N20" s="179"/>
      <c r="O20" s="180"/>
      <c r="P20" s="7"/>
      <c r="Q20" s="7"/>
      <c r="R20" s="8" t="s">
        <v>161</v>
      </c>
      <c r="S20" s="7"/>
      <c r="T20" s="7"/>
      <c r="U20" s="7"/>
      <c r="V20" s="155"/>
      <c r="W20" s="155"/>
      <c r="X20" s="155"/>
      <c r="Y20" s="155"/>
      <c r="Z20" s="155"/>
      <c r="AA20" s="179"/>
      <c r="AB20" s="180"/>
    </row>
    <row r="21" spans="2:28" s="6" customFormat="1" ht="14.65" customHeight="1" x14ac:dyDescent="0.15">
      <c r="B21" s="154"/>
      <c r="C21" s="155"/>
      <c r="D21" s="155"/>
      <c r="E21" s="155"/>
      <c r="F21" s="155" t="s">
        <v>28</v>
      </c>
      <c r="G21" s="157"/>
      <c r="H21" s="157"/>
      <c r="I21" s="157"/>
      <c r="J21" s="157"/>
      <c r="K21" s="157"/>
      <c r="L21" s="157"/>
      <c r="M21" s="157"/>
      <c r="N21" s="179"/>
      <c r="O21" s="180"/>
      <c r="P21" s="7"/>
      <c r="Q21" s="7"/>
      <c r="R21" s="7" t="s">
        <v>16</v>
      </c>
      <c r="S21" s="7"/>
      <c r="T21" s="7"/>
      <c r="U21" s="7"/>
      <c r="V21" s="155"/>
      <c r="W21" s="155"/>
      <c r="X21" s="155"/>
      <c r="Y21" s="155"/>
      <c r="Z21" s="155"/>
      <c r="AA21" s="179"/>
      <c r="AB21" s="180"/>
    </row>
    <row r="22" spans="2:28" s="6" customFormat="1" ht="14.65" customHeight="1" x14ac:dyDescent="0.15">
      <c r="B22" s="154"/>
      <c r="C22" s="155"/>
      <c r="D22" s="155"/>
      <c r="E22" s="155"/>
      <c r="F22" s="155" t="s">
        <v>155</v>
      </c>
      <c r="G22" s="155"/>
      <c r="H22" s="155"/>
      <c r="I22" s="155"/>
      <c r="J22" s="155"/>
      <c r="K22" s="155"/>
      <c r="L22" s="155"/>
      <c r="M22" s="155"/>
      <c r="N22" s="179"/>
      <c r="O22" s="180"/>
      <c r="P22" s="201" t="s">
        <v>29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3">
        <f>SUM(AA8:AB12,AA14:AB21)</f>
        <v>11385259</v>
      </c>
      <c r="AB22" s="204"/>
    </row>
    <row r="23" spans="2:28" s="6" customFormat="1" ht="14.65" customHeight="1" x14ac:dyDescent="0.15">
      <c r="B23" s="154"/>
      <c r="C23" s="155"/>
      <c r="D23" s="155"/>
      <c r="E23" s="155"/>
      <c r="F23" s="155" t="s">
        <v>30</v>
      </c>
      <c r="G23" s="155"/>
      <c r="H23" s="155"/>
      <c r="I23" s="155"/>
      <c r="J23" s="155"/>
      <c r="K23" s="155"/>
      <c r="L23" s="155"/>
      <c r="M23" s="155"/>
      <c r="N23" s="179"/>
      <c r="O23" s="180"/>
      <c r="P23" s="7" t="s">
        <v>31</v>
      </c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9"/>
      <c r="AB23" s="160"/>
    </row>
    <row r="24" spans="2:28" s="6" customFormat="1" ht="14.65" customHeight="1" x14ac:dyDescent="0.15">
      <c r="B24" s="154"/>
      <c r="C24" s="155"/>
      <c r="D24" s="155"/>
      <c r="E24" s="155"/>
      <c r="F24" s="155" t="s">
        <v>32</v>
      </c>
      <c r="G24" s="155"/>
      <c r="H24" s="155"/>
      <c r="I24" s="155"/>
      <c r="J24" s="155"/>
      <c r="K24" s="155"/>
      <c r="L24" s="155"/>
      <c r="M24" s="155"/>
      <c r="N24" s="179"/>
      <c r="O24" s="180"/>
      <c r="P24" s="7"/>
      <c r="Q24" s="8" t="s">
        <v>33</v>
      </c>
      <c r="R24" s="161"/>
      <c r="S24" s="161"/>
      <c r="T24" s="161"/>
      <c r="U24" s="161"/>
      <c r="V24" s="161"/>
      <c r="W24" s="161"/>
      <c r="X24" s="161"/>
      <c r="Y24" s="161"/>
      <c r="Z24" s="161"/>
      <c r="AA24" s="179">
        <f>N7+N57</f>
        <v>123656307</v>
      </c>
      <c r="AB24" s="180"/>
    </row>
    <row r="25" spans="2:28" s="6" customFormat="1" ht="14.65" customHeight="1" x14ac:dyDescent="0.15">
      <c r="B25" s="154"/>
      <c r="C25" s="155"/>
      <c r="D25" s="155"/>
      <c r="E25" s="155" t="s">
        <v>34</v>
      </c>
      <c r="F25" s="155"/>
      <c r="G25" s="155"/>
      <c r="H25" s="155"/>
      <c r="I25" s="155"/>
      <c r="J25" s="155"/>
      <c r="K25" s="155"/>
      <c r="L25" s="155"/>
      <c r="M25" s="155"/>
      <c r="N25" s="179"/>
      <c r="O25" s="180"/>
      <c r="P25" s="7"/>
      <c r="Q25" s="155" t="s">
        <v>35</v>
      </c>
      <c r="R25" s="161"/>
      <c r="S25" s="161"/>
      <c r="T25" s="161"/>
      <c r="U25" s="161"/>
      <c r="V25" s="161"/>
      <c r="W25" s="161"/>
      <c r="X25" s="161"/>
      <c r="Y25" s="161"/>
      <c r="Z25" s="161"/>
      <c r="AA25" s="199">
        <f>N53+N54-AA22</f>
        <v>-2671153</v>
      </c>
      <c r="AB25" s="200"/>
    </row>
    <row r="26" spans="2:28" s="6" customFormat="1" ht="14.65" customHeight="1" x14ac:dyDescent="0.15">
      <c r="B26" s="154"/>
      <c r="C26" s="155"/>
      <c r="D26" s="155"/>
      <c r="E26" s="155"/>
      <c r="F26" s="155" t="s">
        <v>36</v>
      </c>
      <c r="G26" s="155"/>
      <c r="H26" s="155"/>
      <c r="I26" s="155"/>
      <c r="J26" s="155"/>
      <c r="K26" s="155"/>
      <c r="L26" s="155"/>
      <c r="M26" s="155"/>
      <c r="N26" s="179"/>
      <c r="O26" s="180"/>
      <c r="P26" s="154"/>
      <c r="Q26" s="155"/>
      <c r="R26" s="155"/>
      <c r="S26" s="155"/>
      <c r="T26" s="155"/>
      <c r="U26" s="155"/>
      <c r="V26" s="155"/>
      <c r="W26" s="155"/>
      <c r="X26" s="155"/>
      <c r="Y26" s="155"/>
      <c r="Z26" s="162"/>
      <c r="AA26" s="179"/>
      <c r="AB26" s="180"/>
    </row>
    <row r="27" spans="2:28" s="6" customFormat="1" ht="14.65" customHeight="1" x14ac:dyDescent="0.15">
      <c r="B27" s="154"/>
      <c r="C27" s="155"/>
      <c r="D27" s="155"/>
      <c r="E27" s="155"/>
      <c r="F27" s="155" t="s">
        <v>15</v>
      </c>
      <c r="G27" s="155"/>
      <c r="H27" s="155"/>
      <c r="I27" s="155"/>
      <c r="J27" s="155"/>
      <c r="K27" s="155"/>
      <c r="L27" s="155"/>
      <c r="M27" s="155"/>
      <c r="N27" s="179"/>
      <c r="O27" s="180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79"/>
      <c r="AB27" s="180"/>
    </row>
    <row r="28" spans="2:28" s="6" customFormat="1" ht="14.65" customHeight="1" x14ac:dyDescent="0.15">
      <c r="B28" s="154"/>
      <c r="C28" s="155"/>
      <c r="D28" s="155"/>
      <c r="E28" s="155"/>
      <c r="F28" s="155" t="s">
        <v>17</v>
      </c>
      <c r="G28" s="155"/>
      <c r="H28" s="155"/>
      <c r="I28" s="155"/>
      <c r="J28" s="155"/>
      <c r="K28" s="155"/>
      <c r="L28" s="155"/>
      <c r="M28" s="155"/>
      <c r="N28" s="179"/>
      <c r="O28" s="180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79"/>
      <c r="AB28" s="180"/>
    </row>
    <row r="29" spans="2:28" s="6" customFormat="1" ht="14.65" customHeight="1" x14ac:dyDescent="0.15">
      <c r="B29" s="154"/>
      <c r="C29" s="155"/>
      <c r="D29" s="155"/>
      <c r="E29" s="155"/>
      <c r="F29" s="155" t="s">
        <v>37</v>
      </c>
      <c r="G29" s="155"/>
      <c r="H29" s="155"/>
      <c r="I29" s="155"/>
      <c r="J29" s="155"/>
      <c r="K29" s="155"/>
      <c r="L29" s="155"/>
      <c r="M29" s="155"/>
      <c r="N29" s="179"/>
      <c r="O29" s="180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79"/>
      <c r="AB29" s="180"/>
    </row>
    <row r="30" spans="2:28" s="6" customFormat="1" ht="14.65" customHeight="1" x14ac:dyDescent="0.15">
      <c r="B30" s="154"/>
      <c r="C30" s="155"/>
      <c r="D30" s="155"/>
      <c r="E30" s="155"/>
      <c r="F30" s="155" t="s">
        <v>20</v>
      </c>
      <c r="G30" s="155"/>
      <c r="H30" s="155"/>
      <c r="I30" s="155"/>
      <c r="J30" s="155"/>
      <c r="K30" s="155"/>
      <c r="L30" s="155"/>
      <c r="M30" s="155"/>
      <c r="N30" s="179"/>
      <c r="O30" s="180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79"/>
      <c r="AB30" s="180"/>
    </row>
    <row r="31" spans="2:28" s="6" customFormat="1" ht="14.65" customHeight="1" x14ac:dyDescent="0.15">
      <c r="B31" s="154"/>
      <c r="C31" s="155"/>
      <c r="D31" s="155"/>
      <c r="E31" s="155"/>
      <c r="F31" s="155" t="s">
        <v>38</v>
      </c>
      <c r="G31" s="155"/>
      <c r="H31" s="155"/>
      <c r="I31" s="155"/>
      <c r="J31" s="155"/>
      <c r="K31" s="155"/>
      <c r="L31" s="155"/>
      <c r="M31" s="155"/>
      <c r="N31" s="179"/>
      <c r="O31" s="180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79"/>
      <c r="AB31" s="180"/>
    </row>
    <row r="32" spans="2:28" s="6" customFormat="1" ht="14.65" customHeight="1" x14ac:dyDescent="0.15">
      <c r="B32" s="154"/>
      <c r="C32" s="155"/>
      <c r="D32" s="155"/>
      <c r="E32" s="155"/>
      <c r="F32" s="155" t="s">
        <v>30</v>
      </c>
      <c r="G32" s="155"/>
      <c r="H32" s="155"/>
      <c r="I32" s="155"/>
      <c r="J32" s="155"/>
      <c r="K32" s="155"/>
      <c r="L32" s="155"/>
      <c r="M32" s="155"/>
      <c r="N32" s="179"/>
      <c r="O32" s="180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79"/>
      <c r="AB32" s="180"/>
    </row>
    <row r="33" spans="2:28" s="6" customFormat="1" ht="14.65" customHeight="1" x14ac:dyDescent="0.15">
      <c r="B33" s="154"/>
      <c r="C33" s="155"/>
      <c r="D33" s="155"/>
      <c r="E33" s="155"/>
      <c r="F33" s="155" t="s">
        <v>32</v>
      </c>
      <c r="G33" s="155"/>
      <c r="H33" s="155"/>
      <c r="I33" s="155"/>
      <c r="J33" s="155"/>
      <c r="K33" s="155"/>
      <c r="L33" s="155"/>
      <c r="M33" s="155"/>
      <c r="N33" s="179"/>
      <c r="O33" s="180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79"/>
      <c r="AB33" s="180"/>
    </row>
    <row r="34" spans="2:28" s="6" customFormat="1" ht="14.65" customHeight="1" x14ac:dyDescent="0.15">
      <c r="B34" s="154"/>
      <c r="C34" s="155"/>
      <c r="D34" s="155"/>
      <c r="E34" s="155" t="s">
        <v>39</v>
      </c>
      <c r="F34" s="164"/>
      <c r="G34" s="164"/>
      <c r="H34" s="164"/>
      <c r="I34" s="164"/>
      <c r="J34" s="164"/>
      <c r="K34" s="164"/>
      <c r="L34" s="164"/>
      <c r="M34" s="164"/>
      <c r="N34" s="179"/>
      <c r="O34" s="180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79"/>
      <c r="AB34" s="180"/>
    </row>
    <row r="35" spans="2:28" s="6" customFormat="1" ht="14.65" customHeight="1" x14ac:dyDescent="0.15">
      <c r="B35" s="154"/>
      <c r="C35" s="155"/>
      <c r="D35" s="155"/>
      <c r="E35" s="155" t="s">
        <v>40</v>
      </c>
      <c r="F35" s="164"/>
      <c r="G35" s="164"/>
      <c r="H35" s="164"/>
      <c r="I35" s="164"/>
      <c r="J35" s="164"/>
      <c r="K35" s="164"/>
      <c r="L35" s="164"/>
      <c r="M35" s="164"/>
      <c r="N35" s="179"/>
      <c r="O35" s="180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79"/>
      <c r="AB35" s="180"/>
    </row>
    <row r="36" spans="2:28" s="6" customFormat="1" ht="14.65" customHeight="1" x14ac:dyDescent="0.15">
      <c r="B36" s="154"/>
      <c r="C36" s="155"/>
      <c r="D36" s="155" t="s">
        <v>41</v>
      </c>
      <c r="E36" s="155"/>
      <c r="F36" s="164"/>
      <c r="G36" s="164"/>
      <c r="H36" s="164"/>
      <c r="I36" s="164"/>
      <c r="J36" s="164"/>
      <c r="K36" s="164"/>
      <c r="L36" s="164"/>
      <c r="M36" s="164"/>
      <c r="N36" s="179"/>
      <c r="O36" s="180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79"/>
      <c r="AB36" s="180"/>
    </row>
    <row r="37" spans="2:28" s="6" customFormat="1" ht="14.65" customHeight="1" x14ac:dyDescent="0.15">
      <c r="B37" s="154"/>
      <c r="C37" s="155"/>
      <c r="D37" s="155"/>
      <c r="E37" s="155" t="s">
        <v>42</v>
      </c>
      <c r="F37" s="155"/>
      <c r="G37" s="155"/>
      <c r="H37" s="155"/>
      <c r="I37" s="155"/>
      <c r="J37" s="155"/>
      <c r="K37" s="155"/>
      <c r="L37" s="155"/>
      <c r="M37" s="155"/>
      <c r="N37" s="179"/>
      <c r="O37" s="180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79"/>
      <c r="AB37" s="180"/>
    </row>
    <row r="38" spans="2:28" s="6" customFormat="1" ht="14.65" customHeight="1" x14ac:dyDescent="0.15">
      <c r="B38" s="154"/>
      <c r="C38" s="155"/>
      <c r="D38" s="155"/>
      <c r="E38" s="155" t="s">
        <v>155</v>
      </c>
      <c r="F38" s="155"/>
      <c r="G38" s="155"/>
      <c r="H38" s="155"/>
      <c r="I38" s="155"/>
      <c r="J38" s="155"/>
      <c r="K38" s="155"/>
      <c r="L38" s="155"/>
      <c r="M38" s="155"/>
      <c r="N38" s="179"/>
      <c r="O38" s="180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79"/>
      <c r="AB38" s="180"/>
    </row>
    <row r="39" spans="2:28" s="6" customFormat="1" ht="14.65" customHeight="1" x14ac:dyDescent="0.15">
      <c r="B39" s="154"/>
      <c r="C39" s="155"/>
      <c r="D39" s="155" t="s">
        <v>43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79">
        <f>N47</f>
        <v>120327188</v>
      </c>
      <c r="O39" s="180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79"/>
      <c r="AB39" s="180"/>
    </row>
    <row r="40" spans="2:28" s="6" customFormat="1" ht="14.65" customHeight="1" x14ac:dyDescent="0.15">
      <c r="B40" s="154"/>
      <c r="C40" s="155"/>
      <c r="D40" s="155"/>
      <c r="E40" s="155" t="s">
        <v>44</v>
      </c>
      <c r="F40" s="155"/>
      <c r="G40" s="155"/>
      <c r="H40" s="155"/>
      <c r="I40" s="155"/>
      <c r="J40" s="155"/>
      <c r="K40" s="155"/>
      <c r="L40" s="155"/>
      <c r="M40" s="155"/>
      <c r="N40" s="179"/>
      <c r="O40" s="180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79"/>
      <c r="AB40" s="180"/>
    </row>
    <row r="41" spans="2:28" s="6" customFormat="1" ht="14.65" customHeight="1" x14ac:dyDescent="0.15">
      <c r="B41" s="154"/>
      <c r="C41" s="155"/>
      <c r="D41" s="155"/>
      <c r="E41" s="155"/>
      <c r="F41" s="8" t="s">
        <v>45</v>
      </c>
      <c r="G41" s="155"/>
      <c r="H41" s="155"/>
      <c r="I41" s="155"/>
      <c r="J41" s="155"/>
      <c r="K41" s="155"/>
      <c r="L41" s="155"/>
      <c r="M41" s="155"/>
      <c r="N41" s="179"/>
      <c r="O41" s="180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79"/>
      <c r="AB41" s="180"/>
    </row>
    <row r="42" spans="2:28" s="6" customFormat="1" ht="14.65" customHeight="1" x14ac:dyDescent="0.15">
      <c r="B42" s="154"/>
      <c r="C42" s="155"/>
      <c r="D42" s="155"/>
      <c r="E42" s="155"/>
      <c r="F42" s="8" t="s">
        <v>46</v>
      </c>
      <c r="G42" s="155"/>
      <c r="H42" s="155"/>
      <c r="I42" s="155"/>
      <c r="J42" s="155"/>
      <c r="K42" s="155"/>
      <c r="L42" s="155"/>
      <c r="M42" s="155"/>
      <c r="N42" s="179"/>
      <c r="O42" s="180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79"/>
      <c r="AB42" s="180"/>
    </row>
    <row r="43" spans="2:28" s="6" customFormat="1" ht="14.65" customHeight="1" x14ac:dyDescent="0.15">
      <c r="B43" s="154"/>
      <c r="C43" s="155"/>
      <c r="D43" s="155"/>
      <c r="E43" s="155"/>
      <c r="F43" s="8" t="s">
        <v>16</v>
      </c>
      <c r="G43" s="155"/>
      <c r="H43" s="155"/>
      <c r="I43" s="155"/>
      <c r="J43" s="155"/>
      <c r="K43" s="155"/>
      <c r="L43" s="155"/>
      <c r="M43" s="155"/>
      <c r="N43" s="179"/>
      <c r="O43" s="180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59"/>
      <c r="AB43" s="160"/>
    </row>
    <row r="44" spans="2:28" s="6" customFormat="1" ht="14.65" customHeight="1" x14ac:dyDescent="0.15">
      <c r="B44" s="154"/>
      <c r="C44" s="155"/>
      <c r="D44" s="155"/>
      <c r="E44" s="155" t="s">
        <v>162</v>
      </c>
      <c r="F44" s="155"/>
      <c r="G44" s="155"/>
      <c r="H44" s="155"/>
      <c r="I44" s="155"/>
      <c r="J44" s="155"/>
      <c r="K44" s="155"/>
      <c r="L44" s="155"/>
      <c r="M44" s="155"/>
      <c r="N44" s="179"/>
      <c r="O44" s="180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59"/>
      <c r="AB44" s="160"/>
    </row>
    <row r="45" spans="2:28" s="6" customFormat="1" ht="14.65" customHeight="1" x14ac:dyDescent="0.15">
      <c r="B45" s="154"/>
      <c r="C45" s="155"/>
      <c r="D45" s="155"/>
      <c r="E45" s="155" t="s">
        <v>47</v>
      </c>
      <c r="F45" s="155"/>
      <c r="G45" s="155"/>
      <c r="H45" s="155"/>
      <c r="I45" s="155"/>
      <c r="J45" s="155"/>
      <c r="K45" s="155"/>
      <c r="L45" s="155"/>
      <c r="M45" s="155"/>
      <c r="N45" s="179"/>
      <c r="O45" s="180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59"/>
      <c r="AB45" s="160"/>
    </row>
    <row r="46" spans="2:28" s="6" customFormat="1" ht="14.65" customHeight="1" x14ac:dyDescent="0.15">
      <c r="B46" s="154"/>
      <c r="C46" s="155"/>
      <c r="D46" s="155"/>
      <c r="E46" s="155" t="s">
        <v>48</v>
      </c>
      <c r="F46" s="155"/>
      <c r="G46" s="155"/>
      <c r="H46" s="155"/>
      <c r="I46" s="155"/>
      <c r="J46" s="155"/>
      <c r="K46" s="155"/>
      <c r="L46" s="155"/>
      <c r="M46" s="155"/>
      <c r="N46" s="179"/>
      <c r="O46" s="180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79"/>
      <c r="AB46" s="180"/>
    </row>
    <row r="47" spans="2:28" s="6" customFormat="1" ht="14.65" customHeight="1" x14ac:dyDescent="0.15">
      <c r="B47" s="154"/>
      <c r="C47" s="155"/>
      <c r="D47" s="155"/>
      <c r="E47" s="155" t="s">
        <v>49</v>
      </c>
      <c r="F47" s="155"/>
      <c r="G47" s="155"/>
      <c r="H47" s="155"/>
      <c r="I47" s="155"/>
      <c r="J47" s="155"/>
      <c r="K47" s="155"/>
      <c r="L47" s="155"/>
      <c r="M47" s="155"/>
      <c r="N47" s="179">
        <f>N49</f>
        <v>120327188</v>
      </c>
      <c r="O47" s="180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59"/>
      <c r="AB47" s="160"/>
    </row>
    <row r="48" spans="2:28" s="6" customFormat="1" ht="14.65" customHeight="1" x14ac:dyDescent="0.15">
      <c r="B48" s="154"/>
      <c r="C48" s="155"/>
      <c r="D48" s="155"/>
      <c r="E48" s="155"/>
      <c r="F48" s="8" t="s">
        <v>50</v>
      </c>
      <c r="G48" s="155"/>
      <c r="H48" s="155"/>
      <c r="I48" s="155"/>
      <c r="J48" s="155"/>
      <c r="K48" s="155"/>
      <c r="L48" s="155"/>
      <c r="M48" s="155"/>
      <c r="N48" s="179"/>
      <c r="O48" s="180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79"/>
      <c r="AB48" s="180"/>
    </row>
    <row r="49" spans="2:31" s="6" customFormat="1" ht="14.65" customHeight="1" x14ac:dyDescent="0.15">
      <c r="B49" s="154"/>
      <c r="C49" s="155"/>
      <c r="D49" s="155"/>
      <c r="E49" s="155"/>
      <c r="F49" s="155" t="s">
        <v>38</v>
      </c>
      <c r="G49" s="155"/>
      <c r="H49" s="155"/>
      <c r="I49" s="155"/>
      <c r="J49" s="155"/>
      <c r="K49" s="155"/>
      <c r="L49" s="155"/>
      <c r="M49" s="155"/>
      <c r="N49" s="198">
        <f>120227188+100000</f>
        <v>120327188</v>
      </c>
      <c r="O49" s="180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79"/>
      <c r="AB49" s="180"/>
    </row>
    <row r="50" spans="2:31" s="6" customFormat="1" ht="14.65" customHeight="1" x14ac:dyDescent="0.15">
      <c r="B50" s="154"/>
      <c r="C50" s="155"/>
      <c r="D50" s="155"/>
      <c r="E50" s="155" t="s">
        <v>16</v>
      </c>
      <c r="F50" s="155"/>
      <c r="G50" s="155"/>
      <c r="H50" s="155"/>
      <c r="I50" s="155"/>
      <c r="J50" s="155"/>
      <c r="K50" s="155"/>
      <c r="L50" s="155"/>
      <c r="M50" s="155"/>
      <c r="N50" s="179"/>
      <c r="O50" s="180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79"/>
      <c r="AB50" s="180"/>
    </row>
    <row r="51" spans="2:31" s="6" customFormat="1" ht="14.65" customHeight="1" x14ac:dyDescent="0.15">
      <c r="B51" s="154"/>
      <c r="C51" s="155"/>
      <c r="D51" s="155"/>
      <c r="E51" s="8" t="s">
        <v>51</v>
      </c>
      <c r="F51" s="155"/>
      <c r="G51" s="155"/>
      <c r="H51" s="155"/>
      <c r="I51" s="155"/>
      <c r="J51" s="155"/>
      <c r="K51" s="155"/>
      <c r="L51" s="155"/>
      <c r="M51" s="155"/>
      <c r="N51" s="179"/>
      <c r="O51" s="180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79"/>
      <c r="AB51" s="180"/>
    </row>
    <row r="52" spans="2:31" s="6" customFormat="1" ht="14.65" customHeight="1" x14ac:dyDescent="0.15">
      <c r="B52" s="154"/>
      <c r="C52" s="155" t="s">
        <v>52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79">
        <f>N53+N54+N56</f>
        <v>12043225</v>
      </c>
      <c r="O52" s="180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79"/>
      <c r="AB52" s="180"/>
    </row>
    <row r="53" spans="2:31" s="6" customFormat="1" ht="14.65" customHeight="1" x14ac:dyDescent="0.15">
      <c r="B53" s="154"/>
      <c r="C53" s="155"/>
      <c r="D53" s="155" t="s">
        <v>53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98">
        <v>8714106</v>
      </c>
      <c r="O53" s="180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59"/>
      <c r="AB53" s="160"/>
    </row>
    <row r="54" spans="2:31" s="6" customFormat="1" ht="14.65" customHeight="1" x14ac:dyDescent="0.15">
      <c r="B54" s="154"/>
      <c r="C54" s="155"/>
      <c r="D54" s="8" t="s">
        <v>54</v>
      </c>
      <c r="E54" s="155"/>
      <c r="F54" s="164"/>
      <c r="G54" s="161"/>
      <c r="H54" s="161"/>
      <c r="I54" s="161"/>
      <c r="J54" s="155"/>
      <c r="K54" s="155"/>
      <c r="L54" s="155"/>
      <c r="M54" s="155"/>
      <c r="N54" s="179"/>
      <c r="O54" s="180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79"/>
      <c r="AB54" s="180"/>
    </row>
    <row r="55" spans="2:31" s="6" customFormat="1" ht="14.65" customHeight="1" x14ac:dyDescent="0.15">
      <c r="B55" s="154"/>
      <c r="C55" s="155"/>
      <c r="D55" s="155" t="s">
        <v>55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79"/>
      <c r="O55" s="180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79"/>
      <c r="AB55" s="180"/>
    </row>
    <row r="56" spans="2:31" s="6" customFormat="1" ht="14.65" customHeight="1" x14ac:dyDescent="0.15">
      <c r="B56" s="154"/>
      <c r="C56" s="155"/>
      <c r="D56" s="155" t="s">
        <v>49</v>
      </c>
      <c r="E56" s="155"/>
      <c r="F56" s="164"/>
      <c r="G56" s="161"/>
      <c r="H56" s="161"/>
      <c r="I56" s="161"/>
      <c r="J56" s="161"/>
      <c r="K56" s="161"/>
      <c r="L56" s="161"/>
      <c r="M56" s="161"/>
      <c r="N56" s="179">
        <f>N57</f>
        <v>3329119</v>
      </c>
      <c r="O56" s="180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79"/>
      <c r="AB56" s="180"/>
    </row>
    <row r="57" spans="2:31" s="6" customFormat="1" ht="14.65" customHeight="1" x14ac:dyDescent="0.15">
      <c r="B57" s="154"/>
      <c r="C57" s="155"/>
      <c r="D57" s="155"/>
      <c r="E57" s="155" t="s">
        <v>56</v>
      </c>
      <c r="F57" s="155"/>
      <c r="G57" s="155"/>
      <c r="H57" s="155"/>
      <c r="I57" s="155"/>
      <c r="J57" s="155"/>
      <c r="K57" s="155"/>
      <c r="L57" s="155"/>
      <c r="M57" s="155"/>
      <c r="N57" s="179">
        <f>2953131+357816+18172</f>
        <v>3329119</v>
      </c>
      <c r="O57" s="180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79"/>
      <c r="AB57" s="180"/>
    </row>
    <row r="58" spans="2:31" s="6" customFormat="1" ht="14.65" customHeight="1" x14ac:dyDescent="0.15">
      <c r="B58" s="154"/>
      <c r="C58" s="155"/>
      <c r="D58" s="155"/>
      <c r="E58" s="8" t="s">
        <v>50</v>
      </c>
      <c r="F58" s="155"/>
      <c r="G58" s="155"/>
      <c r="H58" s="155"/>
      <c r="I58" s="155"/>
      <c r="J58" s="155"/>
      <c r="K58" s="155"/>
      <c r="L58" s="155"/>
      <c r="M58" s="155"/>
      <c r="N58" s="179"/>
      <c r="O58" s="180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79"/>
      <c r="AB58" s="180"/>
    </row>
    <row r="59" spans="2:31" s="6" customFormat="1" ht="14.65" customHeight="1" x14ac:dyDescent="0.15">
      <c r="B59" s="154"/>
      <c r="C59" s="155"/>
      <c r="D59" s="155" t="s">
        <v>57</v>
      </c>
      <c r="E59" s="155"/>
      <c r="F59" s="164"/>
      <c r="G59" s="161"/>
      <c r="H59" s="161"/>
      <c r="I59" s="161"/>
      <c r="J59" s="161"/>
      <c r="K59" s="161"/>
      <c r="L59" s="161"/>
      <c r="M59" s="161"/>
      <c r="N59" s="179"/>
      <c r="O59" s="180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79"/>
      <c r="AB59" s="180"/>
    </row>
    <row r="60" spans="2:31" s="6" customFormat="1" ht="14.65" customHeight="1" x14ac:dyDescent="0.15">
      <c r="B60" s="154"/>
      <c r="C60" s="155"/>
      <c r="D60" s="155" t="s">
        <v>38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79"/>
      <c r="O60" s="180"/>
      <c r="P60" s="181"/>
      <c r="Q60" s="182"/>
      <c r="R60" s="182"/>
      <c r="S60" s="182"/>
      <c r="T60" s="182"/>
      <c r="U60" s="182"/>
      <c r="V60" s="182"/>
      <c r="W60" s="182"/>
      <c r="X60" s="182"/>
      <c r="Y60" s="182"/>
      <c r="Z60" s="183"/>
      <c r="AA60" s="184"/>
      <c r="AB60" s="185"/>
    </row>
    <row r="61" spans="2:31" s="6" customFormat="1" ht="16.5" customHeight="1" thickBot="1" x14ac:dyDescent="0.2">
      <c r="B61" s="154"/>
      <c r="C61" s="155"/>
      <c r="D61" s="8" t="s">
        <v>51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79"/>
      <c r="O61" s="180"/>
      <c r="P61" s="186" t="s">
        <v>58</v>
      </c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89">
        <f>SUM(AA24:AB25)</f>
        <v>120985154</v>
      </c>
      <c r="AB61" s="190"/>
      <c r="AE61" s="6">
        <v>18172</v>
      </c>
    </row>
    <row r="62" spans="2:31" s="6" customFormat="1" ht="14.65" customHeight="1" thickBot="1" x14ac:dyDescent="0.2">
      <c r="B62" s="191" t="s">
        <v>59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196">
        <f>SUM(N53:O56,N48:O51,N41:O46,N37:O38,N10:O24,N26:O35)</f>
        <v>132370413</v>
      </c>
      <c r="O62" s="197"/>
      <c r="P62" s="191" t="s">
        <v>60</v>
      </c>
      <c r="Q62" s="192"/>
      <c r="R62" s="192"/>
      <c r="S62" s="192"/>
      <c r="T62" s="192"/>
      <c r="U62" s="192"/>
      <c r="V62" s="192"/>
      <c r="W62" s="192"/>
      <c r="X62" s="192"/>
      <c r="Y62" s="192"/>
      <c r="Z62" s="193"/>
      <c r="AA62" s="194">
        <f>+AA61+AA22</f>
        <v>132370413</v>
      </c>
      <c r="AB62" s="195"/>
    </row>
    <row r="63" spans="2:31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31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zoomScale="120" zoomScaleNormal="100" zoomScaleSheetLayoutView="120" workbookViewId="0">
      <selection activeCell="L26" sqref="L26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179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2" t="s">
        <v>90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4.45" customHeight="1" x14ac:dyDescent="0.2">
      <c r="A3" s="38"/>
      <c r="B3" s="223" t="s">
        <v>176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4.45" customHeight="1" x14ac:dyDescent="0.2">
      <c r="A4" s="38"/>
      <c r="B4" s="223" t="s">
        <v>177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24" t="s">
        <v>1</v>
      </c>
      <c r="C6" s="225"/>
      <c r="D6" s="225"/>
      <c r="E6" s="225"/>
      <c r="F6" s="225"/>
      <c r="G6" s="225"/>
      <c r="H6" s="225"/>
      <c r="I6" s="226"/>
      <c r="J6" s="230" t="s">
        <v>91</v>
      </c>
      <c r="K6" s="225"/>
      <c r="L6" s="128"/>
      <c r="M6" s="129"/>
    </row>
    <row r="7" spans="1:13" ht="29.25" customHeight="1" thickBot="1" x14ac:dyDescent="0.2">
      <c r="B7" s="227"/>
      <c r="C7" s="228"/>
      <c r="D7" s="228"/>
      <c r="E7" s="228"/>
      <c r="F7" s="228"/>
      <c r="G7" s="228"/>
      <c r="H7" s="228"/>
      <c r="I7" s="229"/>
      <c r="J7" s="231"/>
      <c r="K7" s="228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2">
        <f>SUM(L8:M8)</f>
        <v>117029348</v>
      </c>
      <c r="K8" s="233"/>
      <c r="L8" s="132">
        <v>123180319</v>
      </c>
      <c r="M8" s="133">
        <v>-6150971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4">
        <f>-行政コスト計算書総合事務組合全体!L41</f>
        <v>-16836194</v>
      </c>
      <c r="K9" s="235"/>
      <c r="L9" s="134"/>
      <c r="M9" s="135">
        <f>+J9</f>
        <v>-16836194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6">
        <f>SUM(J11:K12)</f>
        <v>20792000</v>
      </c>
      <c r="K10" s="237"/>
      <c r="L10" s="134"/>
      <c r="M10" s="135">
        <f>SUM(M11:M12)</f>
        <v>20792000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4">
        <f>M11</f>
        <v>20792000</v>
      </c>
      <c r="K11" s="211"/>
      <c r="L11" s="134"/>
      <c r="M11" s="135">
        <f>20792000</f>
        <v>20792000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8">
        <f>M12</f>
        <v>0</v>
      </c>
      <c r="K12" s="239"/>
      <c r="L12" s="136"/>
      <c r="M12" s="137"/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20">
        <f>J9+J10</f>
        <v>3955806</v>
      </c>
      <c r="K13" s="221"/>
      <c r="L13" s="138"/>
      <c r="M13" s="139">
        <f>M9+M10</f>
        <v>3955806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8"/>
      <c r="K14" s="219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8"/>
      <c r="K15" s="219"/>
      <c r="L15" s="174"/>
      <c r="M15" s="175">
        <f>-L15</f>
        <v>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8"/>
      <c r="K16" s="219"/>
      <c r="L16" s="174"/>
      <c r="M16" s="175">
        <f>-L16</f>
        <v>0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8"/>
      <c r="K17" s="219"/>
      <c r="L17" s="174">
        <f>100000+357816+18172</f>
        <v>475988</v>
      </c>
      <c r="M17" s="175">
        <f>-L17</f>
        <v>-475988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8"/>
      <c r="K18" s="219"/>
      <c r="L18" s="174"/>
      <c r="M18" s="175">
        <f>-L18</f>
        <v>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10"/>
      <c r="K19" s="211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10"/>
      <c r="K20" s="211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2"/>
      <c r="K21" s="213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4">
        <f>L22+M22</f>
        <v>3955806</v>
      </c>
      <c r="K22" s="215"/>
      <c r="L22" s="144">
        <f>SUM(L15:L21)</f>
        <v>475988</v>
      </c>
      <c r="M22" s="145">
        <f>M13+M15+M16+M17+M18</f>
        <v>3479818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6">
        <f>J8+J22</f>
        <v>120985154</v>
      </c>
      <c r="K23" s="217"/>
      <c r="L23" s="177">
        <f>L8+L22</f>
        <v>123656307</v>
      </c>
      <c r="M23" s="178">
        <f>M8+M22</f>
        <v>-2671153</v>
      </c>
      <c r="N23" s="106"/>
      <c r="O23" s="106"/>
      <c r="P23" s="106">
        <v>18172</v>
      </c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6"/>
      <c r="M24" s="147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6"/>
      <c r="M25" s="147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6"/>
      <c r="M26" s="146"/>
    </row>
    <row r="27" spans="2:20" s="6" customFormat="1" ht="15.6" customHeight="1" x14ac:dyDescent="0.15">
      <c r="L27" s="146"/>
      <c r="M27" s="146"/>
    </row>
    <row r="28" spans="2:20" s="6" customFormat="1" ht="15.6" customHeight="1" x14ac:dyDescent="0.15">
      <c r="L28" s="146"/>
      <c r="M28" s="146"/>
    </row>
    <row r="29" spans="2:20" s="6" customFormat="1" ht="15.6" customHeight="1" x14ac:dyDescent="0.15">
      <c r="L29" s="146"/>
      <c r="M29" s="146"/>
    </row>
    <row r="30" spans="2:20" s="6" customFormat="1" ht="15.6" customHeight="1" x14ac:dyDescent="0.15">
      <c r="L30" s="146"/>
      <c r="M30" s="146"/>
    </row>
    <row r="31" spans="2:20" s="6" customFormat="1" ht="15.6" customHeight="1" x14ac:dyDescent="0.15">
      <c r="L31" s="146"/>
      <c r="M31" s="146"/>
    </row>
    <row r="32" spans="2:20" s="6" customFormat="1" ht="15.6" customHeight="1" x14ac:dyDescent="0.15">
      <c r="L32" s="146"/>
      <c r="M32" s="146"/>
    </row>
    <row r="33" spans="12:13" s="6" customFormat="1" ht="15.6" customHeight="1" x14ac:dyDescent="0.15">
      <c r="L33" s="146"/>
      <c r="M33" s="146"/>
    </row>
    <row r="34" spans="12:13" s="6" customFormat="1" ht="15.6" customHeight="1" x14ac:dyDescent="0.15">
      <c r="L34" s="146"/>
      <c r="M34" s="146"/>
    </row>
    <row r="35" spans="12:13" s="6" customFormat="1" ht="15.6" customHeight="1" x14ac:dyDescent="0.15">
      <c r="L35" s="146"/>
      <c r="M35" s="146"/>
    </row>
    <row r="36" spans="12:13" s="6" customFormat="1" ht="15.6" customHeight="1" x14ac:dyDescent="0.15">
      <c r="L36" s="146"/>
      <c r="M36" s="146"/>
    </row>
    <row r="37" spans="12:13" s="6" customFormat="1" ht="15.6" customHeight="1" x14ac:dyDescent="0.15">
      <c r="L37" s="146"/>
      <c r="M37" s="146"/>
    </row>
    <row r="38" spans="12:13" s="6" customFormat="1" ht="15.6" customHeight="1" x14ac:dyDescent="0.15">
      <c r="L38" s="146"/>
      <c r="M38" s="146"/>
    </row>
    <row r="39" spans="12:13" s="6" customFormat="1" ht="15.6" customHeight="1" x14ac:dyDescent="0.15">
      <c r="L39" s="146"/>
      <c r="M39" s="146"/>
    </row>
    <row r="40" spans="12:13" s="6" customFormat="1" ht="15.6" customHeight="1" x14ac:dyDescent="0.15">
      <c r="L40" s="146"/>
      <c r="M40" s="146"/>
    </row>
    <row r="41" spans="12:13" s="6" customFormat="1" ht="15.6" customHeight="1" x14ac:dyDescent="0.15">
      <c r="L41" s="146"/>
      <c r="M41" s="146"/>
    </row>
    <row r="42" spans="12:13" s="6" customFormat="1" ht="15.6" customHeight="1" x14ac:dyDescent="0.15">
      <c r="L42" s="146"/>
      <c r="M42" s="146"/>
    </row>
    <row r="43" spans="12:13" s="6" customFormat="1" ht="15.6" customHeight="1" x14ac:dyDescent="0.15">
      <c r="L43" s="146"/>
      <c r="M43" s="146"/>
    </row>
    <row r="44" spans="12:13" s="6" customFormat="1" ht="15.6" customHeight="1" x14ac:dyDescent="0.15">
      <c r="L44" s="146"/>
      <c r="M44" s="146"/>
    </row>
    <row r="45" spans="12:13" s="6" customFormat="1" ht="15.6" customHeight="1" x14ac:dyDescent="0.15">
      <c r="L45" s="146"/>
      <c r="M45" s="146"/>
    </row>
    <row r="46" spans="12:13" s="6" customFormat="1" ht="15.6" customHeight="1" x14ac:dyDescent="0.15">
      <c r="L46" s="146"/>
      <c r="M46" s="146"/>
    </row>
    <row r="47" spans="12:13" s="6" customFormat="1" ht="15.6" customHeight="1" x14ac:dyDescent="0.15">
      <c r="L47" s="146"/>
      <c r="M47" s="146"/>
    </row>
    <row r="48" spans="12:13" s="6" customFormat="1" ht="15.6" customHeight="1" x14ac:dyDescent="0.15">
      <c r="L48" s="146"/>
      <c r="M48" s="146"/>
    </row>
    <row r="49" spans="2:13" s="6" customFormat="1" ht="15.6" customHeight="1" x14ac:dyDescent="0.15">
      <c r="L49" s="146"/>
      <c r="M49" s="146"/>
    </row>
    <row r="50" spans="2:13" s="6" customFormat="1" ht="15.6" customHeight="1" x14ac:dyDescent="0.15">
      <c r="L50" s="146"/>
      <c r="M50" s="146"/>
    </row>
    <row r="51" spans="2:13" s="6" customFormat="1" ht="15.6" customHeight="1" x14ac:dyDescent="0.15">
      <c r="L51" s="146"/>
      <c r="M51" s="146"/>
    </row>
    <row r="52" spans="2:13" s="6" customFormat="1" ht="15.6" customHeight="1" x14ac:dyDescent="0.15">
      <c r="L52" s="146"/>
      <c r="M52" s="146"/>
    </row>
    <row r="53" spans="2:13" s="6" customFormat="1" ht="15.6" customHeight="1" x14ac:dyDescent="0.15">
      <c r="L53" s="146"/>
      <c r="M53" s="146"/>
    </row>
    <row r="54" spans="2:13" s="6" customFormat="1" ht="15.6" customHeight="1" x14ac:dyDescent="0.15">
      <c r="L54" s="146"/>
      <c r="M54" s="146"/>
    </row>
    <row r="55" spans="2:13" s="6" customFormat="1" ht="15.6" customHeight="1" x14ac:dyDescent="0.15">
      <c r="L55" s="146"/>
      <c r="M55" s="146"/>
    </row>
    <row r="56" spans="2:13" s="6" customFormat="1" ht="15.6" customHeight="1" x14ac:dyDescent="0.15">
      <c r="L56" s="146"/>
      <c r="M56" s="146"/>
    </row>
    <row r="57" spans="2:13" s="6" customFormat="1" ht="21" customHeight="1" x14ac:dyDescent="0.15">
      <c r="L57" s="146"/>
      <c r="M57" s="146"/>
    </row>
    <row r="58" spans="2:13" s="6" customFormat="1" ht="4.5" customHeight="1" x14ac:dyDescent="0.15">
      <c r="L58" s="146"/>
      <c r="M58" s="146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6"/>
      <c r="M59" s="146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6"/>
      <c r="M60" s="146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6"/>
      <c r="M61" s="146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6"/>
      <c r="M62" s="146"/>
    </row>
    <row r="63" spans="2:13" s="6" customFormat="1" ht="15.6" customHeight="1" x14ac:dyDescent="0.15">
      <c r="L63" s="146"/>
      <c r="M63" s="146"/>
    </row>
    <row r="64" spans="2:13" s="6" customFormat="1" ht="15.6" customHeight="1" x14ac:dyDescent="0.15">
      <c r="L64" s="146"/>
      <c r="M64" s="146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6"/>
      <c r="M65" s="146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48"/>
      <c r="M66" s="148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6"/>
      <c r="M69" s="146"/>
    </row>
    <row r="70" spans="2:13" s="6" customFormat="1" ht="18" customHeight="1" x14ac:dyDescent="0.15">
      <c r="L70" s="146"/>
      <c r="M70" s="146"/>
    </row>
    <row r="71" spans="2:13" s="6" customFormat="1" ht="18" customHeight="1" x14ac:dyDescent="0.15">
      <c r="L71" s="146"/>
      <c r="M71" s="146"/>
    </row>
    <row r="72" spans="2:13" s="6" customFormat="1" ht="18" customHeight="1" x14ac:dyDescent="0.15">
      <c r="L72" s="146"/>
      <c r="M72" s="146"/>
    </row>
    <row r="73" spans="2:13" s="6" customFormat="1" ht="18" customHeight="1" x14ac:dyDescent="0.15">
      <c r="L73" s="146"/>
      <c r="M73" s="146"/>
    </row>
    <row r="74" spans="2:13" s="6" customFormat="1" ht="18" customHeight="1" x14ac:dyDescent="0.15">
      <c r="L74" s="146"/>
      <c r="M74" s="146"/>
    </row>
    <row r="75" spans="2:13" s="6" customFormat="1" ht="18" customHeight="1" x14ac:dyDescent="0.15">
      <c r="L75" s="146"/>
      <c r="M75" s="146"/>
    </row>
    <row r="76" spans="2:13" s="6" customFormat="1" ht="18" customHeight="1" x14ac:dyDescent="0.15">
      <c r="L76" s="146"/>
      <c r="M76" s="146"/>
    </row>
    <row r="77" spans="2:13" s="6" customFormat="1" ht="18" customHeight="1" x14ac:dyDescent="0.15">
      <c r="L77" s="146"/>
      <c r="M77" s="146"/>
    </row>
    <row r="78" spans="2:13" s="6" customFormat="1" ht="18" customHeight="1" x14ac:dyDescent="0.15">
      <c r="L78" s="146"/>
      <c r="M78" s="146"/>
    </row>
    <row r="79" spans="2:13" s="6" customFormat="1" ht="18" customHeight="1" x14ac:dyDescent="0.15">
      <c r="L79" s="146"/>
      <c r="M79" s="146"/>
    </row>
    <row r="80" spans="2:13" s="6" customFormat="1" ht="18" customHeight="1" x14ac:dyDescent="0.15">
      <c r="L80" s="146"/>
      <c r="M80" s="146"/>
    </row>
    <row r="81" spans="12:13" s="6" customFormat="1" ht="18" customHeight="1" x14ac:dyDescent="0.15">
      <c r="L81" s="146"/>
      <c r="M81" s="146"/>
    </row>
    <row r="82" spans="12:13" s="6" customFormat="1" ht="18" customHeight="1" x14ac:dyDescent="0.15">
      <c r="L82" s="146"/>
      <c r="M82" s="146"/>
    </row>
    <row r="83" spans="12:13" s="6" customFormat="1" ht="18" customHeight="1" x14ac:dyDescent="0.15">
      <c r="L83" s="146"/>
      <c r="M83" s="146"/>
    </row>
    <row r="84" spans="12:13" s="6" customFormat="1" ht="18" customHeight="1" x14ac:dyDescent="0.15">
      <c r="L84" s="146"/>
      <c r="M84" s="146"/>
    </row>
    <row r="85" spans="12:13" s="6" customFormat="1" ht="18" customHeight="1" x14ac:dyDescent="0.15">
      <c r="L85" s="146"/>
      <c r="M85" s="146"/>
    </row>
    <row r="86" spans="12:13" s="6" customFormat="1" ht="18" customHeight="1" x14ac:dyDescent="0.15">
      <c r="L86" s="146"/>
      <c r="M86" s="146"/>
    </row>
    <row r="87" spans="12:13" s="6" customFormat="1" ht="18" customHeight="1" x14ac:dyDescent="0.15">
      <c r="L87" s="146"/>
      <c r="M87" s="146"/>
    </row>
    <row r="88" spans="12:13" s="6" customFormat="1" ht="18" customHeight="1" x14ac:dyDescent="0.15">
      <c r="L88" s="146"/>
      <c r="M88" s="146"/>
    </row>
    <row r="89" spans="12:13" s="6" customFormat="1" ht="18" customHeight="1" x14ac:dyDescent="0.15">
      <c r="L89" s="146"/>
      <c r="M89" s="146"/>
    </row>
    <row r="90" spans="12:13" s="6" customFormat="1" ht="18" customHeight="1" x14ac:dyDescent="0.15">
      <c r="L90" s="146"/>
      <c r="M90" s="146"/>
    </row>
    <row r="91" spans="12:13" s="6" customFormat="1" ht="18" customHeight="1" x14ac:dyDescent="0.15">
      <c r="L91" s="146"/>
      <c r="M91" s="146"/>
    </row>
    <row r="92" spans="12:13" s="6" customFormat="1" ht="18" customHeight="1" x14ac:dyDescent="0.15">
      <c r="L92" s="146"/>
      <c r="M92" s="146"/>
    </row>
    <row r="93" spans="12:13" s="6" customFormat="1" ht="18" customHeight="1" x14ac:dyDescent="0.15">
      <c r="L93" s="146"/>
      <c r="M93" s="146"/>
    </row>
    <row r="94" spans="12:13" s="6" customFormat="1" ht="18" customHeight="1" x14ac:dyDescent="0.15">
      <c r="L94" s="146"/>
      <c r="M94" s="146"/>
    </row>
    <row r="95" spans="12:13" s="6" customFormat="1" ht="18" customHeight="1" x14ac:dyDescent="0.15">
      <c r="L95" s="146"/>
      <c r="M95" s="146"/>
    </row>
    <row r="96" spans="12:13" s="6" customFormat="1" ht="18" customHeight="1" x14ac:dyDescent="0.15">
      <c r="L96" s="146"/>
      <c r="M96" s="146"/>
    </row>
    <row r="97" spans="2:13" s="6" customFormat="1" ht="18" customHeight="1" x14ac:dyDescent="0.15">
      <c r="L97" s="146"/>
      <c r="M97" s="146"/>
    </row>
    <row r="98" spans="2:13" s="6" customFormat="1" ht="18" customHeight="1" x14ac:dyDescent="0.15">
      <c r="L98" s="146"/>
      <c r="M98" s="146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6"/>
      <c r="M99" s="146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49"/>
      <c r="M100" s="149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48"/>
      <c r="M101" s="148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6"/>
      <c r="M104" s="146"/>
    </row>
    <row r="105" spans="2:13" s="6" customFormat="1" ht="18" customHeight="1" x14ac:dyDescent="0.15">
      <c r="L105" s="146"/>
      <c r="M105" s="146"/>
    </row>
    <row r="106" spans="2:13" s="6" customFormat="1" ht="18" customHeight="1" x14ac:dyDescent="0.15">
      <c r="L106" s="146"/>
      <c r="M106" s="146"/>
    </row>
    <row r="107" spans="2:13" s="6" customFormat="1" ht="18" customHeight="1" x14ac:dyDescent="0.15">
      <c r="L107" s="146"/>
      <c r="M107" s="146"/>
    </row>
    <row r="108" spans="2:13" s="6" customFormat="1" ht="18" customHeight="1" x14ac:dyDescent="0.15">
      <c r="L108" s="146"/>
      <c r="M108" s="146"/>
    </row>
    <row r="109" spans="2:13" s="6" customFormat="1" ht="18" customHeight="1" x14ac:dyDescent="0.15">
      <c r="L109" s="146"/>
      <c r="M109" s="146"/>
    </row>
    <row r="110" spans="2:13" s="6" customFormat="1" ht="18" customHeight="1" x14ac:dyDescent="0.15">
      <c r="L110" s="146"/>
      <c r="M110" s="146"/>
    </row>
    <row r="111" spans="2:13" s="6" customFormat="1" ht="18" customHeight="1" x14ac:dyDescent="0.15">
      <c r="L111" s="146"/>
      <c r="M111" s="146"/>
    </row>
    <row r="112" spans="2:13" s="6" customFormat="1" ht="18" customHeight="1" x14ac:dyDescent="0.15">
      <c r="L112" s="146"/>
      <c r="M112" s="146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6"/>
      <c r="M113" s="146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6"/>
      <c r="M114" s="146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6"/>
      <c r="M115" s="146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6"/>
      <c r="M116" s="146"/>
    </row>
    <row r="117" spans="2:13" s="6" customFormat="1" ht="18" customHeight="1" x14ac:dyDescent="0.15">
      <c r="L117" s="146"/>
      <c r="M117" s="146"/>
    </row>
    <row r="118" spans="2:13" s="6" customFormat="1" ht="18" customHeight="1" x14ac:dyDescent="0.15">
      <c r="L118" s="146"/>
      <c r="M118" s="146"/>
    </row>
    <row r="119" spans="2:13" s="6" customFormat="1" ht="18" customHeight="1" x14ac:dyDescent="0.15">
      <c r="L119" s="146"/>
      <c r="M119" s="146"/>
    </row>
    <row r="120" spans="2:13" s="6" customFormat="1" ht="18" customHeight="1" x14ac:dyDescent="0.15">
      <c r="L120" s="146"/>
      <c r="M120" s="146"/>
    </row>
    <row r="121" spans="2:13" s="6" customFormat="1" ht="18" customHeight="1" x14ac:dyDescent="0.15">
      <c r="L121" s="146"/>
      <c r="M121" s="146"/>
    </row>
    <row r="122" spans="2:13" s="6" customFormat="1" ht="18" customHeight="1" x14ac:dyDescent="0.15">
      <c r="L122" s="146"/>
      <c r="M122" s="146"/>
    </row>
    <row r="123" spans="2:13" s="6" customFormat="1" ht="18" customHeight="1" x14ac:dyDescent="0.15">
      <c r="L123" s="146"/>
      <c r="M123" s="146"/>
    </row>
    <row r="124" spans="2:13" s="6" customFormat="1" ht="18" customHeight="1" x14ac:dyDescent="0.15">
      <c r="L124" s="146"/>
      <c r="M124" s="146"/>
    </row>
    <row r="125" spans="2:13" s="6" customFormat="1" ht="18" customHeight="1" x14ac:dyDescent="0.15">
      <c r="L125" s="146"/>
      <c r="M125" s="146"/>
    </row>
    <row r="126" spans="2:13" s="6" customFormat="1" ht="18" customHeight="1" x14ac:dyDescent="0.15">
      <c r="L126" s="146"/>
      <c r="M126" s="146"/>
    </row>
    <row r="127" spans="2:13" s="6" customFormat="1" ht="18" customHeight="1" x14ac:dyDescent="0.15">
      <c r="L127" s="146"/>
      <c r="M127" s="146"/>
    </row>
    <row r="128" spans="2:13" s="6" customFormat="1" ht="18" customHeight="1" x14ac:dyDescent="0.15">
      <c r="L128" s="146"/>
      <c r="M128" s="146"/>
    </row>
    <row r="129" spans="2:13" s="6" customFormat="1" ht="18" customHeight="1" x14ac:dyDescent="0.15">
      <c r="L129" s="146"/>
      <c r="M129" s="146"/>
    </row>
    <row r="130" spans="2:13" s="6" customFormat="1" ht="18" customHeight="1" x14ac:dyDescent="0.15">
      <c r="L130" s="146"/>
      <c r="M130" s="146"/>
    </row>
    <row r="131" spans="2:13" s="6" customFormat="1" ht="18" customHeight="1" x14ac:dyDescent="0.15">
      <c r="L131" s="146"/>
      <c r="M131" s="146"/>
    </row>
    <row r="132" spans="2:13" s="6" customFormat="1" ht="18" customHeight="1" x14ac:dyDescent="0.15">
      <c r="L132" s="146"/>
      <c r="M132" s="146"/>
    </row>
    <row r="133" spans="2:13" s="6" customFormat="1" ht="18" customHeight="1" x14ac:dyDescent="0.15">
      <c r="L133" s="146"/>
      <c r="M133" s="146"/>
    </row>
    <row r="134" spans="2:13" s="6" customFormat="1" ht="18" customHeight="1" x14ac:dyDescent="0.15">
      <c r="L134" s="146"/>
      <c r="M134" s="146"/>
    </row>
    <row r="135" spans="2:13" s="6" customFormat="1" ht="18" customHeight="1" x14ac:dyDescent="0.15">
      <c r="L135" s="146"/>
      <c r="M135" s="146"/>
    </row>
    <row r="136" spans="2:13" s="6" customFormat="1" ht="18" customHeight="1" x14ac:dyDescent="0.15">
      <c r="L136" s="146"/>
      <c r="M136" s="146"/>
    </row>
    <row r="137" spans="2:13" s="6" customFormat="1" ht="18" customHeight="1" x14ac:dyDescent="0.15">
      <c r="L137" s="146"/>
      <c r="M137" s="146"/>
    </row>
    <row r="138" spans="2:13" s="6" customFormat="1" ht="18" customHeight="1" x14ac:dyDescent="0.15">
      <c r="L138" s="146"/>
      <c r="M138" s="146"/>
    </row>
    <row r="139" spans="2:13" s="6" customFormat="1" ht="18" customHeight="1" x14ac:dyDescent="0.15">
      <c r="L139" s="146"/>
      <c r="M139" s="146"/>
    </row>
    <row r="140" spans="2:13" s="6" customFormat="1" ht="18" customHeight="1" x14ac:dyDescent="0.15">
      <c r="L140" s="146"/>
      <c r="M140" s="146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6"/>
      <c r="M141" s="146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49"/>
      <c r="M142" s="149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48"/>
      <c r="M143" s="148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6"/>
      <c r="M146" s="146"/>
    </row>
    <row r="147" spans="10:13" s="6" customFormat="1" ht="14.45" customHeight="1" x14ac:dyDescent="0.15">
      <c r="L147" s="146"/>
      <c r="M147" s="146"/>
    </row>
    <row r="148" spans="10:13" s="6" customFormat="1" ht="14.45" customHeight="1" x14ac:dyDescent="0.15">
      <c r="L148" s="146"/>
      <c r="M148" s="146"/>
    </row>
    <row r="149" spans="10:13" s="6" customFormat="1" ht="14.45" customHeight="1" x14ac:dyDescent="0.15">
      <c r="L149" s="146"/>
      <c r="M149" s="146"/>
    </row>
    <row r="150" spans="10:13" s="6" customFormat="1" ht="14.45" customHeight="1" x14ac:dyDescent="0.15">
      <c r="L150" s="146"/>
      <c r="M150" s="146"/>
    </row>
    <row r="151" spans="10:13" s="6" customFormat="1" ht="14.45" customHeight="1" x14ac:dyDescent="0.15">
      <c r="L151" s="146"/>
      <c r="M151" s="146"/>
    </row>
    <row r="152" spans="10:13" s="6" customFormat="1" ht="14.45" customHeight="1" x14ac:dyDescent="0.15">
      <c r="L152" s="146"/>
      <c r="M152" s="146"/>
    </row>
    <row r="153" spans="10:13" s="6" customFormat="1" ht="14.45" customHeight="1" x14ac:dyDescent="0.15">
      <c r="L153" s="146"/>
      <c r="M153" s="146"/>
    </row>
    <row r="154" spans="10:13" s="6" customFormat="1" ht="14.45" customHeight="1" x14ac:dyDescent="0.15">
      <c r="L154" s="146"/>
      <c r="M154" s="146"/>
    </row>
    <row r="155" spans="10:13" s="6" customFormat="1" ht="14.45" customHeight="1" x14ac:dyDescent="0.15">
      <c r="L155" s="146"/>
      <c r="M155" s="146"/>
    </row>
    <row r="156" spans="10:13" s="6" customFormat="1" ht="14.45" customHeight="1" x14ac:dyDescent="0.15">
      <c r="L156" s="146"/>
      <c r="M156" s="146"/>
    </row>
    <row r="157" spans="10:13" s="6" customFormat="1" ht="14.45" customHeight="1" x14ac:dyDescent="0.15">
      <c r="L157" s="146"/>
      <c r="M157" s="146"/>
    </row>
    <row r="158" spans="10:13" s="6" customFormat="1" ht="14.45" customHeight="1" x14ac:dyDescent="0.15">
      <c r="L158" s="146"/>
      <c r="M158" s="146"/>
    </row>
    <row r="159" spans="10:13" s="6" customFormat="1" ht="14.45" customHeight="1" x14ac:dyDescent="0.15">
      <c r="L159" s="146"/>
      <c r="M159" s="146"/>
    </row>
    <row r="160" spans="10:13" s="6" customFormat="1" ht="14.45" customHeight="1" x14ac:dyDescent="0.15">
      <c r="L160" s="146"/>
      <c r="M160" s="146"/>
    </row>
    <row r="161" spans="2:13" s="6" customFormat="1" ht="14.45" customHeight="1" x14ac:dyDescent="0.15">
      <c r="L161" s="146"/>
      <c r="M161" s="146"/>
    </row>
    <row r="162" spans="2:13" s="6" customFormat="1" ht="14.45" customHeight="1" x14ac:dyDescent="0.15">
      <c r="L162" s="146"/>
      <c r="M162" s="146"/>
    </row>
    <row r="163" spans="2:13" s="6" customFormat="1" ht="14.45" customHeight="1" x14ac:dyDescent="0.15">
      <c r="L163" s="146"/>
      <c r="M163" s="146"/>
    </row>
    <row r="164" spans="2:13" s="6" customFormat="1" ht="14.45" customHeight="1" x14ac:dyDescent="0.15">
      <c r="L164" s="146"/>
      <c r="M164" s="146"/>
    </row>
    <row r="165" spans="2:13" s="6" customFormat="1" ht="14.45" customHeight="1" x14ac:dyDescent="0.15">
      <c r="L165" s="146"/>
      <c r="M165" s="146"/>
    </row>
    <row r="166" spans="2:13" s="6" customFormat="1" ht="14.45" customHeight="1" x14ac:dyDescent="0.15">
      <c r="L166" s="146"/>
      <c r="M166" s="146"/>
    </row>
    <row r="167" spans="2:13" s="6" customFormat="1" ht="14.45" customHeight="1" x14ac:dyDescent="0.15">
      <c r="L167" s="146"/>
      <c r="M167" s="146"/>
    </row>
    <row r="168" spans="2:13" s="6" customFormat="1" ht="14.45" customHeight="1" x14ac:dyDescent="0.15">
      <c r="L168" s="146"/>
      <c r="M168" s="146"/>
    </row>
    <row r="169" spans="2:13" s="6" customFormat="1" ht="14.45" customHeight="1" x14ac:dyDescent="0.15">
      <c r="L169" s="146"/>
      <c r="M169" s="146"/>
    </row>
    <row r="170" spans="2:13" s="6" customFormat="1" ht="14.45" customHeight="1" x14ac:dyDescent="0.15">
      <c r="L170" s="146"/>
      <c r="M170" s="146"/>
    </row>
    <row r="171" spans="2:13" s="6" customFormat="1" ht="14.45" customHeight="1" x14ac:dyDescent="0.15">
      <c r="L171" s="146"/>
      <c r="M171" s="146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6"/>
      <c r="M172" s="146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6"/>
      <c r="M173" s="146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6"/>
      <c r="M174" s="146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6"/>
      <c r="M175" s="146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6"/>
      <c r="M176" s="146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6"/>
      <c r="M177" s="146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6"/>
      <c r="M178" s="146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6"/>
      <c r="M179" s="146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6"/>
      <c r="M180" s="146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6"/>
      <c r="M181" s="146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6"/>
      <c r="M182" s="146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6"/>
      <c r="M183" s="146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6"/>
      <c r="M184" s="146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6"/>
      <c r="M185" s="146"/>
    </row>
    <row r="186" spans="2:13" s="6" customFormat="1" ht="14.45" customHeight="1" x14ac:dyDescent="0.15">
      <c r="L186" s="146"/>
      <c r="M186" s="146"/>
    </row>
    <row r="187" spans="2:13" s="6" customFormat="1" ht="14.45" customHeight="1" x14ac:dyDescent="0.15">
      <c r="L187" s="146"/>
      <c r="M187" s="146"/>
    </row>
    <row r="188" spans="2:13" s="6" customFormat="1" ht="14.45" customHeight="1" x14ac:dyDescent="0.15">
      <c r="L188" s="146"/>
      <c r="M188" s="146"/>
    </row>
    <row r="189" spans="2:13" s="6" customFormat="1" ht="14.45" customHeight="1" x14ac:dyDescent="0.15">
      <c r="L189" s="146"/>
      <c r="M189" s="146"/>
    </row>
    <row r="190" spans="2:13" s="6" customFormat="1" ht="14.45" customHeight="1" x14ac:dyDescent="0.15">
      <c r="L190" s="146"/>
      <c r="M190" s="146"/>
    </row>
    <row r="191" spans="2:13" s="6" customFormat="1" ht="14.45" customHeight="1" x14ac:dyDescent="0.15">
      <c r="L191" s="146"/>
      <c r="M191" s="146"/>
    </row>
    <row r="192" spans="2:13" s="6" customFormat="1" ht="14.45" customHeight="1" x14ac:dyDescent="0.15">
      <c r="L192" s="146"/>
      <c r="M192" s="146"/>
    </row>
    <row r="193" spans="2:13" s="6" customFormat="1" ht="14.45" customHeight="1" x14ac:dyDescent="0.15">
      <c r="L193" s="146"/>
      <c r="M193" s="146"/>
    </row>
    <row r="194" spans="2:13" s="6" customFormat="1" ht="14.45" customHeight="1" x14ac:dyDescent="0.15">
      <c r="L194" s="146"/>
      <c r="M194" s="146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6"/>
      <c r="M195" s="146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0"/>
      <c r="M196" s="150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48"/>
      <c r="M197" s="148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6"/>
      <c r="M200" s="146"/>
    </row>
    <row r="201" spans="2:13" s="6" customFormat="1" ht="13.5" customHeight="1" x14ac:dyDescent="0.15">
      <c r="L201" s="146"/>
      <c r="M201" s="146"/>
    </row>
    <row r="202" spans="2:13" s="6" customFormat="1" ht="13.5" customHeight="1" x14ac:dyDescent="0.15">
      <c r="L202" s="146"/>
      <c r="M202" s="146"/>
    </row>
    <row r="203" spans="2:13" s="6" customFormat="1" ht="13.5" customHeight="1" x14ac:dyDescent="0.15">
      <c r="L203" s="146"/>
      <c r="M203" s="146"/>
    </row>
    <row r="204" spans="2:13" s="6" customFormat="1" ht="13.5" customHeight="1" x14ac:dyDescent="0.15">
      <c r="L204" s="146"/>
      <c r="M204" s="146"/>
    </row>
    <row r="205" spans="2:13" s="6" customFormat="1" ht="13.5" customHeight="1" x14ac:dyDescent="0.15">
      <c r="L205" s="146"/>
      <c r="M205" s="146"/>
    </row>
    <row r="206" spans="2:13" s="6" customFormat="1" ht="13.5" customHeight="1" x14ac:dyDescent="0.15">
      <c r="L206" s="146"/>
      <c r="M206" s="146"/>
    </row>
    <row r="207" spans="2:13" s="6" customFormat="1" ht="13.5" customHeight="1" x14ac:dyDescent="0.15">
      <c r="L207" s="146"/>
      <c r="M207" s="146"/>
    </row>
    <row r="208" spans="2:13" s="6" customFormat="1" ht="13.5" customHeight="1" x14ac:dyDescent="0.15">
      <c r="L208" s="146"/>
      <c r="M208" s="146"/>
    </row>
    <row r="209" spans="1:13" s="6" customFormat="1" ht="13.5" customHeight="1" x14ac:dyDescent="0.15">
      <c r="L209" s="146"/>
      <c r="M209" s="146"/>
    </row>
    <row r="210" spans="1:13" s="6" customFormat="1" ht="13.5" customHeight="1" x14ac:dyDescent="0.15">
      <c r="L210" s="146"/>
      <c r="M210" s="146"/>
    </row>
    <row r="211" spans="1:13" s="6" customFormat="1" ht="13.5" customHeight="1" x14ac:dyDescent="0.15">
      <c r="L211" s="146"/>
      <c r="M211" s="146"/>
    </row>
    <row r="212" spans="1:13" s="6" customFormat="1" ht="13.5" customHeight="1" x14ac:dyDescent="0.15">
      <c r="A212" s="1"/>
      <c r="L212" s="146"/>
      <c r="M212" s="146"/>
    </row>
    <row r="213" spans="1:13" s="6" customFormat="1" ht="13.5" customHeight="1" x14ac:dyDescent="0.15">
      <c r="A213" s="1"/>
      <c r="G213" s="1"/>
      <c r="H213" s="1"/>
      <c r="L213" s="146"/>
      <c r="M213" s="146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6"/>
      <c r="M214" s="146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6"/>
      <c r="M215" s="146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6"/>
      <c r="M216" s="146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6"/>
      <c r="M217" s="146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6"/>
      <c r="M218" s="146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6"/>
      <c r="M219" s="146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6"/>
      <c r="M220" s="146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6"/>
      <c r="M221" s="146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6"/>
      <c r="M222" s="146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6"/>
      <c r="M223" s="146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6"/>
      <c r="M224" s="146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6"/>
      <c r="M225" s="146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6"/>
      <c r="M226" s="146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6"/>
      <c r="M227" s="146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6"/>
      <c r="M228" s="146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6"/>
      <c r="M229" s="146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6"/>
      <c r="M230" s="146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6"/>
      <c r="M231" s="146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6"/>
      <c r="M232" s="146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6"/>
      <c r="M233" s="146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6"/>
      <c r="M234" s="146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6"/>
      <c r="M235" s="146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6"/>
      <c r="M236" s="146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6"/>
      <c r="M237" s="146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6"/>
      <c r="M238" s="146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6"/>
      <c r="M239" s="146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6"/>
      <c r="M240" s="146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6"/>
      <c r="M241" s="146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6"/>
      <c r="M242" s="146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6"/>
      <c r="M243" s="146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6"/>
      <c r="M244" s="146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6"/>
      <c r="M245" s="146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6"/>
      <c r="M246" s="146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6"/>
      <c r="M247" s="146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6"/>
      <c r="M248" s="146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6"/>
      <c r="M249" s="146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6"/>
      <c r="M250" s="146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6"/>
      <c r="M251" s="146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6"/>
      <c r="M252" s="146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6"/>
      <c r="M253" s="146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6"/>
      <c r="M254" s="146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6"/>
      <c r="M255" s="146"/>
    </row>
    <row r="256" spans="1:13" ht="15" customHeight="1" x14ac:dyDescent="0.15">
      <c r="J256" s="35"/>
      <c r="K256" s="35"/>
      <c r="L256" s="151"/>
      <c r="M256" s="151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2"/>
      <c r="M258" s="152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2"/>
      <c r="M259" s="152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2"/>
      <c r="M260" s="152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2"/>
      <c r="M261" s="152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2"/>
      <c r="M262" s="152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2"/>
      <c r="M263" s="152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3"/>
      <c r="M264" s="153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3"/>
      <c r="M265" s="153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2"/>
      <c r="M266" s="152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2"/>
      <c r="M267" s="152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2"/>
      <c r="M268" s="152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3"/>
      <c r="M269" s="153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3"/>
      <c r="M270" s="153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3"/>
      <c r="M271" s="153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3"/>
      <c r="M272" s="153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3"/>
      <c r="M273" s="153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3"/>
      <c r="M274" s="153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3"/>
      <c r="M275" s="153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3"/>
      <c r="M276" s="153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3"/>
      <c r="M277" s="153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3"/>
      <c r="M278" s="153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3"/>
      <c r="M279" s="153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3"/>
      <c r="M280" s="153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3"/>
      <c r="M281" s="153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3"/>
      <c r="M282" s="153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3"/>
      <c r="M283" s="153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3"/>
      <c r="M284" s="153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3"/>
      <c r="M285" s="153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3"/>
      <c r="M286" s="153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3"/>
      <c r="M287" s="153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3"/>
      <c r="M288" s="153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3"/>
      <c r="M289" s="153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3"/>
      <c r="M290" s="153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3"/>
      <c r="M291" s="153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3"/>
      <c r="M292" s="153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3"/>
      <c r="M293" s="153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3"/>
      <c r="M294" s="153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3"/>
      <c r="M295" s="153"/>
    </row>
    <row r="296" spans="1:13" ht="18" customHeight="1" x14ac:dyDescent="0.15">
      <c r="J296" s="37"/>
      <c r="K296" s="37"/>
      <c r="L296" s="153"/>
      <c r="M296" s="153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view="pageBreakPreview" zoomScaleNormal="100" zoomScaleSheetLayoutView="100" workbookViewId="0">
      <selection activeCell="L41" sqref="L41:M4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180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6" t="s">
        <v>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2"/>
      <c r="O2" s="12"/>
      <c r="P2" s="12"/>
    </row>
    <row r="3" spans="1:16" ht="14.1" customHeight="1" x14ac:dyDescent="0.2">
      <c r="A3" s="247" t="s">
        <v>174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12"/>
      <c r="O3" s="12"/>
      <c r="P3" s="12"/>
    </row>
    <row r="4" spans="1:16" ht="14.1" customHeight="1" x14ac:dyDescent="0.2">
      <c r="A4" s="249" t="s">
        <v>175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50" t="s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 t="s">
        <v>2</v>
      </c>
      <c r="M6" s="253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2">
        <f>L8+L23</f>
        <v>16894151</v>
      </c>
      <c r="M7" s="243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2">
        <f>L9+L14+L19</f>
        <v>14485163</v>
      </c>
      <c r="M8" s="243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2">
        <f>SUM(L10:M13)</f>
        <v>13923413</v>
      </c>
      <c r="M9" s="243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2">
        <f>14906105-1832333-627103</f>
        <v>12446669</v>
      </c>
      <c r="M10" s="243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2">
        <v>604312</v>
      </c>
      <c r="M11" s="243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2">
        <v>749343</v>
      </c>
      <c r="M12" s="243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2">
        <v>123089</v>
      </c>
      <c r="M13" s="243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2">
        <f>SUM(L15:M18)</f>
        <v>561750</v>
      </c>
      <c r="M14" s="243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2">
        <v>561750</v>
      </c>
      <c r="M15" s="243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2"/>
      <c r="M16" s="243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2"/>
      <c r="M17" s="243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2"/>
      <c r="M18" s="243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2">
        <f>SUM(L20:M22)</f>
        <v>0</v>
      </c>
      <c r="M19" s="243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2"/>
      <c r="M20" s="243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2"/>
      <c r="M21" s="243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2"/>
      <c r="M22" s="243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2">
        <f>SUM(L24:M27)</f>
        <v>2408988</v>
      </c>
      <c r="M23" s="243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2">
        <v>2344373</v>
      </c>
      <c r="M24" s="243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2">
        <v>64615</v>
      </c>
      <c r="M25" s="243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2"/>
      <c r="M26" s="243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2"/>
      <c r="M27" s="243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2">
        <f>SUM(L29:M30)</f>
        <v>57957</v>
      </c>
      <c r="M28" s="243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2"/>
      <c r="M29" s="243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2">
        <v>57957</v>
      </c>
      <c r="M30" s="243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40">
        <f>L7-L28</f>
        <v>16836194</v>
      </c>
      <c r="M31" s="241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2"/>
      <c r="M32" s="243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2"/>
      <c r="M33" s="243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2"/>
      <c r="M34" s="243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2"/>
      <c r="M35" s="243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2"/>
      <c r="M36" s="243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2"/>
      <c r="M37" s="243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2"/>
      <c r="M38" s="243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2"/>
      <c r="M39" s="243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4">
        <f>L31+L32-L38</f>
        <v>16836194</v>
      </c>
      <c r="M41" s="245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topLeftCell="A43" zoomScale="110" zoomScaleNormal="100" zoomScaleSheetLayoutView="110" workbookViewId="0">
      <selection activeCell="L35" sqref="L35:M35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5" t="s">
        <v>179</v>
      </c>
      <c r="C1" s="165"/>
      <c r="D1" s="165"/>
      <c r="E1" s="165"/>
      <c r="F1" s="165"/>
      <c r="G1" s="165"/>
      <c r="H1" s="165"/>
      <c r="I1" s="165"/>
      <c r="J1" s="165"/>
      <c r="K1" s="165"/>
      <c r="L1" s="165" t="s">
        <v>109</v>
      </c>
      <c r="M1" s="165"/>
    </row>
    <row r="2" spans="1:13" ht="18" customHeight="1" x14ac:dyDescent="0.15">
      <c r="A2" s="79"/>
      <c r="B2" s="273" t="s">
        <v>110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9" customFormat="1" ht="15.95" customHeight="1" x14ac:dyDescent="0.15">
      <c r="B3" s="274" t="s">
        <v>171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9" customFormat="1" ht="15.95" customHeight="1" x14ac:dyDescent="0.15">
      <c r="B4" s="274" t="s">
        <v>172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10" customFormat="1" ht="17.25" customHeight="1" thickBot="1" x14ac:dyDescent="0.2">
      <c r="M5" s="166" t="s">
        <v>170</v>
      </c>
    </row>
    <row r="6" spans="1:13" s="10" customFormat="1" ht="14.45" customHeight="1" x14ac:dyDescent="0.15">
      <c r="B6" s="276" t="s">
        <v>1</v>
      </c>
      <c r="C6" s="277"/>
      <c r="D6" s="277"/>
      <c r="E6" s="277"/>
      <c r="F6" s="277"/>
      <c r="G6" s="277"/>
      <c r="H6" s="277"/>
      <c r="I6" s="278"/>
      <c r="J6" s="278"/>
      <c r="K6" s="279"/>
      <c r="L6" s="283" t="s">
        <v>2</v>
      </c>
      <c r="M6" s="284"/>
    </row>
    <row r="7" spans="1:13" s="10" customFormat="1" ht="14.45" customHeight="1" thickBot="1" x14ac:dyDescent="0.2">
      <c r="B7" s="280"/>
      <c r="C7" s="281"/>
      <c r="D7" s="281"/>
      <c r="E7" s="281"/>
      <c r="F7" s="281"/>
      <c r="G7" s="281"/>
      <c r="H7" s="281"/>
      <c r="I7" s="281"/>
      <c r="J7" s="281"/>
      <c r="K7" s="282"/>
      <c r="L7" s="285"/>
      <c r="M7" s="286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1"/>
      <c r="M8" s="272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2">
        <f>L10+L15</f>
        <v>17999932</v>
      </c>
      <c r="M9" s="243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2">
        <f>SUM(L11:M14)</f>
        <v>15590944</v>
      </c>
      <c r="M10" s="243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2">
        <f>123089+14906105</f>
        <v>15029194</v>
      </c>
      <c r="M11" s="243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2">
        <v>561750</v>
      </c>
      <c r="M12" s="243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2"/>
      <c r="M13" s="243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2"/>
      <c r="M14" s="243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2">
        <f>SUM(L16:M19)</f>
        <v>2408988</v>
      </c>
      <c r="M15" s="243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2">
        <v>2344373</v>
      </c>
      <c r="M16" s="243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2">
        <v>64615</v>
      </c>
      <c r="M17" s="243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2"/>
      <c r="M18" s="243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9"/>
      <c r="M19" s="270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2">
        <f>SUM(L21:M24)</f>
        <v>20849957</v>
      </c>
      <c r="M20" s="243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2">
        <f>20792000</f>
        <v>20792000</v>
      </c>
      <c r="M21" s="243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2"/>
      <c r="M22" s="243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2"/>
      <c r="M23" s="243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2">
        <v>57957</v>
      </c>
      <c r="M24" s="243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2"/>
      <c r="M25" s="243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2"/>
      <c r="M26" s="243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2"/>
      <c r="M27" s="243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2"/>
      <c r="M28" s="243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67">
        <f>L20-L9</f>
        <v>2850025</v>
      </c>
      <c r="M29" s="268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2"/>
      <c r="M30" s="243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2">
        <f>SUM(L32:M36)</f>
        <v>475988</v>
      </c>
      <c r="M31" s="243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2"/>
      <c r="M32" s="243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2">
        <f>100000+357816+18172</f>
        <v>475988</v>
      </c>
      <c r="M33" s="243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2"/>
      <c r="M34" s="243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2"/>
      <c r="M35" s="243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2"/>
      <c r="M36" s="243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2">
        <f>SUM(L38:M42)</f>
        <v>0</v>
      </c>
      <c r="M37" s="243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2"/>
      <c r="M38" s="243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2"/>
      <c r="M39" s="243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2"/>
      <c r="M40" s="243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2"/>
      <c r="M41" s="243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2"/>
      <c r="M42" s="243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67">
        <f>L37-L31</f>
        <v>-475988</v>
      </c>
      <c r="M43" s="268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2"/>
      <c r="M44" s="243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2"/>
      <c r="M45" s="243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2"/>
      <c r="M46" s="243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2"/>
      <c r="M47" s="243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2"/>
      <c r="M48" s="243"/>
    </row>
    <row r="49" spans="2:15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2"/>
      <c r="M49" s="243"/>
    </row>
    <row r="50" spans="2:15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2"/>
      <c r="M50" s="243"/>
    </row>
    <row r="51" spans="2:15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40"/>
      <c r="M51" s="241"/>
    </row>
    <row r="52" spans="2:15" s="6" customFormat="1" ht="13.5" customHeight="1" x14ac:dyDescent="0.15">
      <c r="B52" s="262" t="s">
        <v>148</v>
      </c>
      <c r="C52" s="263"/>
      <c r="D52" s="263"/>
      <c r="E52" s="263"/>
      <c r="F52" s="263"/>
      <c r="G52" s="263"/>
      <c r="H52" s="263"/>
      <c r="I52" s="263"/>
      <c r="J52" s="263"/>
      <c r="K52" s="264"/>
      <c r="L52" s="265">
        <f>L29+L43+L51</f>
        <v>2374037</v>
      </c>
      <c r="M52" s="266"/>
    </row>
    <row r="53" spans="2:15" s="6" customFormat="1" ht="13.5" customHeight="1" thickBot="1" x14ac:dyDescent="0.2">
      <c r="B53" s="256" t="s">
        <v>149</v>
      </c>
      <c r="C53" s="257"/>
      <c r="D53" s="257"/>
      <c r="E53" s="257"/>
      <c r="F53" s="257"/>
      <c r="G53" s="257"/>
      <c r="H53" s="257"/>
      <c r="I53" s="257"/>
      <c r="J53" s="257"/>
      <c r="K53" s="258"/>
      <c r="L53" s="242">
        <v>6340069</v>
      </c>
      <c r="M53" s="243"/>
    </row>
    <row r="54" spans="2:15" s="6" customFormat="1" ht="13.5" customHeight="1" thickBot="1" x14ac:dyDescent="0.2">
      <c r="B54" s="259" t="s">
        <v>150</v>
      </c>
      <c r="C54" s="260"/>
      <c r="D54" s="260"/>
      <c r="E54" s="260"/>
      <c r="F54" s="260"/>
      <c r="G54" s="260"/>
      <c r="H54" s="260"/>
      <c r="I54" s="260"/>
      <c r="J54" s="260"/>
      <c r="K54" s="261"/>
      <c r="L54" s="254">
        <f>L52+L53</f>
        <v>8714106</v>
      </c>
      <c r="M54" s="255"/>
    </row>
    <row r="55" spans="2:15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7"/>
    </row>
    <row r="56" spans="2:15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68"/>
      <c r="M56" s="169"/>
    </row>
    <row r="57" spans="2:15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0"/>
      <c r="M57" s="171"/>
    </row>
    <row r="58" spans="2:15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2"/>
      <c r="M58" s="173"/>
    </row>
    <row r="59" spans="2:15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4">
        <v>8714106</v>
      </c>
      <c r="M59" s="255"/>
      <c r="O59" s="176">
        <f>L54-L59</f>
        <v>0</v>
      </c>
    </row>
    <row r="60" spans="2:15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5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5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5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5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2020-09-25T07:42:13Z</cp:lastPrinted>
  <dcterms:created xsi:type="dcterms:W3CDTF">2014-03-27T08:10:30Z</dcterms:created>
  <dcterms:modified xsi:type="dcterms:W3CDTF">2020-10-08T07:34:51Z</dcterms:modified>
</cp:coreProperties>
</file>